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workbookProtection workbookPassword="EDF0" lockStructure="1"/>
  <bookViews>
    <workbookView xWindow="-120" yWindow="-120" windowWidth="29040" windowHeight="15840" tabRatio="429" activeTab="1"/>
  </bookViews>
  <sheets>
    <sheet name="krycí list" sheetId="4" r:id="rId1"/>
    <sheet name="01_sadové úpravy" sheetId="3" r:id="rId2"/>
  </sheets>
  <definedNames>
    <definedName name="__xlnm.Print_Area_1" localSheetId="1">'01_sadové úpravy'!$A$5:$G$104</definedName>
    <definedName name="__xlnm.Print_Area_1" localSheetId="0">'krycí list'!#REF!</definedName>
    <definedName name="__xlnm.Print_Area_1">#REF!</definedName>
    <definedName name="Excel_BuiltIn_Print_Area_1_1" localSheetId="1">'01_sadové úpravy'!$A$5:$G$104</definedName>
    <definedName name="Excel_BuiltIn_Print_Area_1_1" localSheetId="0">'krycí list'!#REF!</definedName>
    <definedName name="Excel_BuiltIn_Print_Area_1_1">#REF!</definedName>
    <definedName name="Excel_BuiltIn_Print_Area_1_1_1" localSheetId="1">'01_sadové úpravy'!$A$5:$G$104</definedName>
    <definedName name="Excel_BuiltIn_Print_Area_1_1_1" localSheetId="0">'krycí list'!#REF!</definedName>
    <definedName name="Excel_BuiltIn_Print_Area_1_1_1">#REF!</definedName>
    <definedName name="Excel_BuiltIn_Print_Area_1_1_1_1" localSheetId="1">'01_sadové úpravy'!$A$64:$G$104</definedName>
    <definedName name="Excel_BuiltIn_Print_Area_1_1_1_1" localSheetId="0">'krycí list'!#REF!</definedName>
    <definedName name="Excel_BuiltIn_Print_Area_1_1_1_1">#REF!</definedName>
    <definedName name="Excel_BuiltIn_Print_Area_2">"#REF!"</definedName>
    <definedName name="Excel_BuiltIn_Print_Area_2_1">"#REF!"</definedName>
    <definedName name="_xlnm.Print_Area" localSheetId="1">'01_sadové úpravy'!$A$1:$G$104</definedName>
    <definedName name="_xlnm.Print_Area" localSheetId="0">'krycí list'!$A$1:$F$40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3" l="1"/>
  <c r="E82" i="3" s="1"/>
  <c r="E84" i="3" s="1"/>
  <c r="G90" i="3"/>
  <c r="G102" i="3"/>
  <c r="G78" i="3"/>
  <c r="G77" i="3"/>
  <c r="G76" i="3"/>
  <c r="G26" i="3"/>
  <c r="G25" i="3"/>
  <c r="G62" i="3"/>
  <c r="G100" i="3"/>
  <c r="G89" i="3"/>
  <c r="G101" i="3"/>
  <c r="G99" i="3"/>
  <c r="G98" i="3"/>
  <c r="E61" i="3"/>
  <c r="E96" i="3" s="1"/>
  <c r="G96" i="3" s="1"/>
  <c r="G93" i="3"/>
  <c r="G71" i="3"/>
  <c r="G72" i="3"/>
  <c r="G88" i="3"/>
  <c r="G87" i="3"/>
  <c r="G73" i="3"/>
  <c r="G63" i="3"/>
  <c r="G60" i="3"/>
  <c r="G59" i="3"/>
  <c r="G58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31" i="3"/>
  <c r="G29" i="3"/>
  <c r="G28" i="3"/>
  <c r="E56" i="3"/>
  <c r="E95" i="3" s="1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9" i="3"/>
  <c r="E86" i="3"/>
  <c r="G86" i="3" s="1"/>
  <c r="G85" i="3"/>
  <c r="G81" i="3"/>
  <c r="G70" i="3"/>
  <c r="G69" i="3"/>
  <c r="G24" i="3" l="1"/>
  <c r="F22" i="4" s="1"/>
  <c r="G79" i="3"/>
  <c r="G56" i="3"/>
  <c r="E94" i="3"/>
  <c r="G84" i="3"/>
  <c r="G82" i="3"/>
  <c r="E83" i="3"/>
  <c r="G83" i="3" s="1"/>
  <c r="G74" i="3"/>
  <c r="G61" i="3"/>
  <c r="F21" i="4" l="1"/>
  <c r="F23" i="4" s="1"/>
  <c r="G94" i="3"/>
  <c r="E97" i="3"/>
  <c r="G97" i="3" s="1"/>
  <c r="G91" i="3"/>
  <c r="F26" i="4" s="1"/>
  <c r="G64" i="3"/>
  <c r="G95" i="3"/>
  <c r="F30" i="4" l="1"/>
  <c r="G103" i="3"/>
  <c r="F25" i="4" s="1"/>
  <c r="F27" i="4" s="1"/>
  <c r="G104" i="3" l="1"/>
  <c r="F29" i="4"/>
  <c r="F31" i="4" s="1"/>
  <c r="F33" i="4" s="1"/>
  <c r="F35" i="4" s="1"/>
</calcChain>
</file>

<file path=xl/sharedStrings.xml><?xml version="1.0" encoding="utf-8"?>
<sst xmlns="http://schemas.openxmlformats.org/spreadsheetml/2006/main" count="338" uniqueCount="189">
  <si>
    <t>Náklady za rostlinný materiál</t>
  </si>
  <si>
    <t>latinský název</t>
  </si>
  <si>
    <t>český název</t>
  </si>
  <si>
    <t>výsadbová velikost</t>
  </si>
  <si>
    <t>cena za kus</t>
  </si>
  <si>
    <t>levandule lékařská</t>
  </si>
  <si>
    <t>ks</t>
  </si>
  <si>
    <t>m2</t>
  </si>
  <si>
    <t>m3</t>
  </si>
  <si>
    <t>Mulčování vysazených rostlin mulčovací kůrou, tloušťky do 100 mm na rovině nebo svahu do 1:5</t>
  </si>
  <si>
    <t>R</t>
  </si>
  <si>
    <t>184 91-1421</t>
  </si>
  <si>
    <t xml:space="preserve">Výsadba kontejnerového keře </t>
  </si>
  <si>
    <t>184 10-2111</t>
  </si>
  <si>
    <t>Výsadba dřeviny s balem do předem vyhloubené jamky se zalitím v rovině nebo na svahu do 1:5, při průměru balu přes  100 mm do 200 mm</t>
  </si>
  <si>
    <t>počet kusů</t>
  </si>
  <si>
    <t>cena celkem bez DPH</t>
  </si>
  <si>
    <t>m</t>
  </si>
  <si>
    <t>Vytyčení rozmístění rostlin na záhony</t>
  </si>
  <si>
    <t>m.j.</t>
  </si>
  <si>
    <t>Náklady za práce - sadové úpravy</t>
  </si>
  <si>
    <t>kpl</t>
  </si>
  <si>
    <t>Stavba:</t>
  </si>
  <si>
    <t>Místo:</t>
  </si>
  <si>
    <t>Objednatel:</t>
  </si>
  <si>
    <t>Datum:</t>
  </si>
  <si>
    <t>REKAPITULACE ROZPOČTU</t>
  </si>
  <si>
    <t>Cena celkem bez DPH</t>
  </si>
  <si>
    <t>Sazba DPH - 21 %</t>
  </si>
  <si>
    <t xml:space="preserve">Cena s DPH </t>
  </si>
  <si>
    <t>Náklady za práce - sadové úpravy - celkem</t>
  </si>
  <si>
    <t>Náklady za rostlinný materiál -  celkem</t>
  </si>
  <si>
    <t>Keře</t>
  </si>
  <si>
    <t>20 - 30</t>
  </si>
  <si>
    <t>15 - 20</t>
  </si>
  <si>
    <t>40 - 60</t>
  </si>
  <si>
    <t>šácholan Soulangeanův</t>
  </si>
  <si>
    <t>šácholan hvězdokvětý</t>
  </si>
  <si>
    <t>kolkvítzie krásná</t>
  </si>
  <si>
    <t>kalina řasnatá</t>
  </si>
  <si>
    <t>muchovník Lamarckův</t>
  </si>
  <si>
    <t>růže (půdopokryvná, růžová)</t>
  </si>
  <si>
    <t>střemcha vavřínovitá</t>
  </si>
  <si>
    <t>vajgélie</t>
  </si>
  <si>
    <t>tavolník Bumaldův</t>
  </si>
  <si>
    <t>tavolník popelavý</t>
  </si>
  <si>
    <t>jeřábník jeřábolistý</t>
  </si>
  <si>
    <t>svída výběžkatá</t>
  </si>
  <si>
    <t>svída bílá</t>
  </si>
  <si>
    <t>růže (výška 40 - 60 cm, bílá)</t>
  </si>
  <si>
    <t>Trvalky do smíšeného záhonu</t>
  </si>
  <si>
    <t>strdivka brvitá</t>
  </si>
  <si>
    <t>levandule</t>
  </si>
  <si>
    <t>Trvalky</t>
  </si>
  <si>
    <t>Lavandula angustifolia Hidcote Blue-levandule</t>
  </si>
  <si>
    <t>mák východní</t>
  </si>
  <si>
    <t xml:space="preserve">Papaver orientale 'Karine'® </t>
  </si>
  <si>
    <t>Veronica teucrium Konigsblau</t>
  </si>
  <si>
    <t>rozrazil</t>
  </si>
  <si>
    <t>Verbena bonariensis</t>
  </si>
  <si>
    <t>sporýš</t>
  </si>
  <si>
    <t xml:space="preserve">Pulsatilla vulgaris 'Pinwheel Blue Violet Shades' </t>
  </si>
  <si>
    <t xml:space="preserve">koniklec </t>
  </si>
  <si>
    <t>Salvia nemorosa 'Mainacht'</t>
  </si>
  <si>
    <t>šalvěj</t>
  </si>
  <si>
    <t xml:space="preserve">Salvia nemorosa 'Blauhügel' </t>
  </si>
  <si>
    <t xml:space="preserve">Salvia nemorosa 'Schneehügel' </t>
  </si>
  <si>
    <t xml:space="preserve">Oenothera missouriensis (macrocarpa) </t>
  </si>
  <si>
    <t>pupalka</t>
  </si>
  <si>
    <t>Aster amellus 'Rudolf Goethe'</t>
  </si>
  <si>
    <t>hvězdnice</t>
  </si>
  <si>
    <t>Aster amellus 'Rosa Erfüllung'</t>
  </si>
  <si>
    <t>Echinacea purpurea Avalanche</t>
  </si>
  <si>
    <t>třapatka</t>
  </si>
  <si>
    <t>kavyl</t>
  </si>
  <si>
    <t xml:space="preserve">Stipa tenuissima(Nassela) 'Pony Tail' </t>
  </si>
  <si>
    <t>rozchodník</t>
  </si>
  <si>
    <t>Geranium macrorrhizum</t>
  </si>
  <si>
    <t>kakost</t>
  </si>
  <si>
    <t>Sedum telephium 'Hebstfreude'</t>
  </si>
  <si>
    <t xml:space="preserve">Agastache rugosa 'Blue Fortune' </t>
  </si>
  <si>
    <t>agastache</t>
  </si>
  <si>
    <t xml:space="preserve">Nepeta racemosa 'Superba' </t>
  </si>
  <si>
    <t>šanta</t>
  </si>
  <si>
    <t>Santolina chamaecyparissus</t>
  </si>
  <si>
    <t>svatolina</t>
  </si>
  <si>
    <t xml:space="preserve">Miscanthus sinensis 'Adagio' </t>
  </si>
  <si>
    <t>ozdobnice</t>
  </si>
  <si>
    <t>Penstemon digitalis Husker Red</t>
  </si>
  <si>
    <t>dračík</t>
  </si>
  <si>
    <t>Phlomis tuberosa</t>
  </si>
  <si>
    <t>sápa</t>
  </si>
  <si>
    <t>Pennisetum alopecuroides</t>
  </si>
  <si>
    <t>dochan</t>
  </si>
  <si>
    <t>Liatris spicata 'Floristan Violet'</t>
  </si>
  <si>
    <t>šuškarda</t>
  </si>
  <si>
    <t>Liatris spicata 'Floristan Weiss'</t>
  </si>
  <si>
    <t>Knautia macedonica Mars Midget</t>
  </si>
  <si>
    <t>chrastavec</t>
  </si>
  <si>
    <t>k9</t>
  </si>
  <si>
    <t>Cibuloviny</t>
  </si>
  <si>
    <t>Allium aflatanense Purple Sensation</t>
  </si>
  <si>
    <t>cibule</t>
  </si>
  <si>
    <t>Tulipa</t>
  </si>
  <si>
    <t>jednoduché pozdní -barvy:  růžové(Pink Impression a jiné), bílé, žluté</t>
  </si>
  <si>
    <t>Crocus</t>
  </si>
  <si>
    <t>barvy: lila, žluté- sázet do trávníku do skupin pod solitérní keře po 10 cibulkách</t>
  </si>
  <si>
    <t>položka</t>
  </si>
  <si>
    <t xml:space="preserve">Chemické odplevelení pláně    (práce + materiál)   </t>
  </si>
  <si>
    <t>rozrušení půdy na hloubku přes 50 do 150mm, v rovině nebo na svahu 1:5</t>
  </si>
  <si>
    <t xml:space="preserve">18340-2111 </t>
  </si>
  <si>
    <t>náklady na dopravu</t>
  </si>
  <si>
    <t xml:space="preserve">18310-1112 </t>
  </si>
  <si>
    <t>hloubení jamek pro vysazování rostlin bez výměny půdy o objemu do 0,02m³, v rovině nebo na svahu do 1:5, objemu přes 0,01 do 0,02 m3</t>
  </si>
  <si>
    <t xml:space="preserve">16710-1101 </t>
  </si>
  <si>
    <t xml:space="preserve">16220-1651 </t>
  </si>
  <si>
    <t>Výsadba trvalek a cibulovin</t>
  </si>
  <si>
    <t>Hnojení tabletovým hnojivem s obsahem ureaformu hořčíku a stopových prvků (2 ks tablet / nižší keř nebo půdopokryvná rostlina), vč. ceny dopravy materiálu a aplikace</t>
  </si>
  <si>
    <t>nakládání a vykládání výkopku – mulčovací kůra</t>
  </si>
  <si>
    <t>vodorovné přemístění výkopku – mulčovací kůra</t>
  </si>
  <si>
    <t xml:space="preserve">18310-1111 </t>
  </si>
  <si>
    <t xml:space="preserve">	hloubení jamek pro vysazování rostlin  bez výměny  půdy o objemu do 0,01m³  v rovině nebo na svahu do 1:5 (trvalky,cibuloviny)</t>
  </si>
  <si>
    <t>výsadba cibulovin do předem vyhloubené jamky se zalitím</t>
  </si>
  <si>
    <t>výsadba trvalek do předem vyhloubené jamky o průměru balu do 100 mm se zalitím</t>
  </si>
  <si>
    <t>Hnojení tabletovým hnojivem s obsahem ureaformu hořčíku a stopových prvků (1 ks tablet / rostlina/ cibule), vč. ceny dopravy materiálu a aplikace</t>
  </si>
  <si>
    <t>nakládání a vykládání výkopku – štěrk pro zamulčování</t>
  </si>
  <si>
    <t>vodorovné přemístění výkopku – štěrk pro zamulčování</t>
  </si>
  <si>
    <t xml:space="preserve">příplatek za každých dalších 10m  </t>
  </si>
  <si>
    <t>Náklady za rostlinný materiál - způsobilé výdaje</t>
  </si>
  <si>
    <t>Náklady za rostlinný materiál - nezpůsobilé výdaje</t>
  </si>
  <si>
    <t>Náklady za rostlinný materiál - celkem</t>
  </si>
  <si>
    <t>Náklady za práce - sadové úpravy - způsobilé výdaje</t>
  </si>
  <si>
    <t>Náklady za práce - sadové úpravy - nezpůsobilé výdaje</t>
  </si>
  <si>
    <t>Příprava záhonů - keře</t>
  </si>
  <si>
    <t>Příprava záhonů - trvalky a cibuloviny</t>
  </si>
  <si>
    <t>doprava materiálů na pracoviště</t>
  </si>
  <si>
    <t xml:space="preserve">štěrk fr.4/6mm </t>
  </si>
  <si>
    <t>Dodávka mulčovací kůry tl. vrstvy 0,1 m</t>
  </si>
  <si>
    <t>Způsobilé výdaje - celkem</t>
  </si>
  <si>
    <t>Nezpůsobilé výdaje - celkem</t>
  </si>
  <si>
    <t>80 - 100</t>
  </si>
  <si>
    <t>01_SADOVÉ ÚPRAVY</t>
  </si>
  <si>
    <t>Část:</t>
  </si>
  <si>
    <t>Osazení skrytého flexibilního zahradního obrubníku plastového zarytím včetně začištění</t>
  </si>
  <si>
    <t>916 37-1214</t>
  </si>
  <si>
    <t>Obruba záhonů - neviditelný plastový obrubník (výška 60 mm ,délka dílce 100 cm), černý</t>
  </si>
  <si>
    <t>materiál + R</t>
  </si>
  <si>
    <t>materiál</t>
  </si>
  <si>
    <t>Parcelní č.1396, 1096/46, 1096/47, 1096/25, 1096/49, 1096/24, 1096/33, 1096/76, 1096/137 k.ú. Dobříš</t>
  </si>
  <si>
    <t>Město Dobříš</t>
  </si>
  <si>
    <t>Mírové náměstí 119</t>
  </si>
  <si>
    <t xml:space="preserve">263 01 Dobříš     </t>
  </si>
  <si>
    <t>Autor projektu:</t>
  </si>
  <si>
    <t xml:space="preserve">Ing.Taťána Belúchová, IČO: 69370389           </t>
  </si>
  <si>
    <t>Zpracovatel výkazu výměr:</t>
  </si>
  <si>
    <t>Ing. Pavlína Elfová, Living in green s.r.o., IČO: 24828301</t>
  </si>
  <si>
    <t>05/2021</t>
  </si>
  <si>
    <t>07/2021</t>
  </si>
  <si>
    <t xml:space="preserve">Magnolia x soulangeana </t>
  </si>
  <si>
    <t xml:space="preserve">Magnolia stellata </t>
  </si>
  <si>
    <t>Kolkwitzia amabilis Pink Cloud</t>
  </si>
  <si>
    <t>Viburnum plicatum Mariesii</t>
  </si>
  <si>
    <t>Amelanchier lamarckii Ballerina</t>
  </si>
  <si>
    <t xml:space="preserve">Rosa Fairy Rouge </t>
  </si>
  <si>
    <t>Prunus laurocerasus Otto Luyken</t>
  </si>
  <si>
    <t>Weigela hybrida Purpurea Nana</t>
  </si>
  <si>
    <t xml:space="preserve">Spiraea x bumalda ´Goldflame´ </t>
  </si>
  <si>
    <t>Spiraea x cinerea Grefsheim</t>
  </si>
  <si>
    <t>Weigela hybrida Bristol Ruby</t>
  </si>
  <si>
    <t>Sorbaria sorbifolia Sem</t>
  </si>
  <si>
    <t>Cornus stolonifera Flaviramea</t>
  </si>
  <si>
    <t>Cornus alba Winterbeauty</t>
  </si>
  <si>
    <t xml:space="preserve">Růže polyantka Kordes Diamant </t>
  </si>
  <si>
    <t>Melica ciliata</t>
  </si>
  <si>
    <t>Lavandula angustifolia Hidcote Blue</t>
  </si>
  <si>
    <t>pozn.: Zpracovatel výkazu výměr neručí za správnost uvedených vzorců, zhotovitel je povinnen si toto ověřit přo zpracování cenové nabídky</t>
  </si>
  <si>
    <t>NVA - Keře - celkem</t>
  </si>
  <si>
    <t>NVA - Keře - náklady na dopravu</t>
  </si>
  <si>
    <t>NVA - Keře - náklady na kompletaci materiálu</t>
  </si>
  <si>
    <t>ZVA - Trvalky  - celkem</t>
  </si>
  <si>
    <t>ZVA - Cibuloviny - celkem</t>
  </si>
  <si>
    <t>ZVA - trvalky a cibuloviny - kompletace rostlinného materiálu</t>
  </si>
  <si>
    <t>ZVA - trvalky a cibuloviny - doprava rostlinného materiálu</t>
  </si>
  <si>
    <t xml:space="preserve">ZVA - Příprava záhonů - trvalky a cibuloviny – celkem </t>
  </si>
  <si>
    <t>ZVA - Výsadba trvalek a cibulovin - celkem</t>
  </si>
  <si>
    <t xml:space="preserve">NVA - Příprava záhonů - keře – celkem </t>
  </si>
  <si>
    <t>NVA - Výsadba kontejnerového keře – celkem</t>
  </si>
  <si>
    <t>Rekonstrukce veřejného prostranství v okolí 2. MŠ - ČÁST VÝSADBA</t>
  </si>
  <si>
    <t xml:space="preserve">Rekonstrukce veřejného prostranství v okolí 2. MŠ - ČÁST VÝSADBA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</si>
</sst>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[$Kč-405];[Red]\-#,##0.00\ [$Kč-405]"/>
    <numFmt numFmtId="165" formatCode="#,##0\ [$Kč-405];[Red]\-#,##0\ [$Kč-405]"/>
    <numFmt numFmtId="166" formatCode="#,##0.00\ &quot;Kč&quot;"/>
    <numFmt numFmtId="167" formatCode="0.00%;\-0.00%"/>
  </numFmts>
  <fonts count="19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3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indexed="55"/>
      <name val="Arial"/>
      <family val="2"/>
      <charset val="238"/>
    </font>
    <font>
      <b/>
      <sz val="13"/>
      <color rgb="FFFF0000"/>
      <name val="Arial"/>
      <family val="2"/>
      <charset val="238"/>
    </font>
    <font>
      <sz val="13"/>
      <color rgb="FFFF0000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31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7" fillId="0" borderId="0"/>
    <xf numFmtId="0" fontId="9" fillId="0" borderId="0"/>
    <xf numFmtId="0" fontId="9" fillId="0" borderId="0"/>
    <xf numFmtId="0" fontId="1" fillId="0" borderId="0"/>
  </cellStyleXfs>
  <cellXfs count="177">
    <xf numFmtId="0" fontId="0" fillId="0" borderId="0" xfId="0"/>
    <xf numFmtId="0" fontId="8" fillId="0" borderId="0" xfId="1" applyFont="1" applyAlignment="1" applyProtection="1">
      <alignment horizontal="center" vertical="center"/>
    </xf>
    <xf numFmtId="0" fontId="2" fillId="0" borderId="0" xfId="1" applyFont="1" applyAlignment="1" applyProtection="1">
      <alignment vertical="center"/>
    </xf>
    <xf numFmtId="0" fontId="2" fillId="0" borderId="0" xfId="1" applyFont="1" applyProtection="1"/>
    <xf numFmtId="0" fontId="15" fillId="0" borderId="0" xfId="4" applyFont="1" applyProtection="1"/>
    <xf numFmtId="0" fontId="3" fillId="0" borderId="0" xfId="4" applyFont="1" applyProtection="1"/>
    <xf numFmtId="0" fontId="12" fillId="0" borderId="0" xfId="4" applyFont="1" applyProtection="1"/>
    <xf numFmtId="0" fontId="3" fillId="0" borderId="0" xfId="1" applyFont="1" applyAlignment="1" applyProtection="1">
      <alignment horizontal="left" vertical="center"/>
    </xf>
    <xf numFmtId="0" fontId="3" fillId="0" borderId="0" xfId="1" applyFont="1" applyProtection="1"/>
    <xf numFmtId="0" fontId="3" fillId="0" borderId="0" xfId="1" applyFont="1" applyAlignment="1" applyProtection="1">
      <alignment horizontal="center" vertical="center"/>
    </xf>
    <xf numFmtId="0" fontId="2" fillId="0" borderId="0" xfId="4" applyFont="1" applyProtection="1"/>
    <xf numFmtId="0" fontId="13" fillId="0" borderId="0" xfId="1" applyFont="1" applyAlignment="1" applyProtection="1">
      <alignment horizontal="center" vertical="center"/>
    </xf>
    <xf numFmtId="0" fontId="2" fillId="0" borderId="0" xfId="0" applyFont="1" applyProtection="1"/>
    <xf numFmtId="0" fontId="12" fillId="0" borderId="0" xfId="4" applyFont="1" applyAlignment="1" applyProtection="1">
      <alignment horizontal="right"/>
    </xf>
    <xf numFmtId="49" fontId="11" fillId="0" borderId="0" xfId="1" applyNumberFormat="1" applyFont="1" applyAlignment="1" applyProtection="1">
      <alignment horizontal="right"/>
    </xf>
    <xf numFmtId="0" fontId="11" fillId="0" borderId="0" xfId="4" applyFont="1" applyProtection="1"/>
    <xf numFmtId="49" fontId="12" fillId="0" borderId="0" xfId="4" applyNumberFormat="1" applyFont="1" applyAlignment="1" applyProtection="1">
      <alignment horizontal="center"/>
    </xf>
    <xf numFmtId="0" fontId="2" fillId="0" borderId="0" xfId="1" applyFont="1" applyAlignment="1" applyProtection="1">
      <alignment horizontal="left" vertical="center"/>
    </xf>
    <xf numFmtId="0" fontId="16" fillId="0" borderId="0" xfId="4" applyFont="1" applyAlignment="1" applyProtection="1">
      <alignment horizontal="left" vertical="center"/>
    </xf>
    <xf numFmtId="0" fontId="12" fillId="0" borderId="0" xfId="4" applyFont="1" applyAlignment="1" applyProtection="1">
      <alignment horizontal="left" vertical="center"/>
    </xf>
    <xf numFmtId="167" fontId="16" fillId="0" borderId="0" xfId="4" applyNumberFormat="1" applyFont="1" applyAlignment="1" applyProtection="1">
      <alignment vertical="center"/>
    </xf>
    <xf numFmtId="0" fontId="4" fillId="0" borderId="0" xfId="1" applyFont="1" applyAlignment="1" applyProtection="1">
      <alignment vertical="center"/>
    </xf>
    <xf numFmtId="0" fontId="6" fillId="0" borderId="0" xfId="1" applyFont="1" applyAlignment="1" applyProtection="1">
      <alignment horizontal="left" vertical="center"/>
    </xf>
    <xf numFmtId="0" fontId="7" fillId="0" borderId="0" xfId="1" applyAlignment="1" applyProtection="1">
      <alignment horizontal="center" vertical="center"/>
    </xf>
    <xf numFmtId="0" fontId="15" fillId="11" borderId="0" xfId="4" applyFont="1" applyFill="1" applyAlignment="1" applyProtection="1">
      <alignment vertical="center"/>
    </xf>
    <xf numFmtId="164" fontId="2" fillId="7" borderId="1" xfId="4" applyNumberFormat="1" applyFont="1" applyFill="1" applyBorder="1" applyAlignment="1" applyProtection="1">
      <alignment vertical="center"/>
    </xf>
    <xf numFmtId="164" fontId="2" fillId="9" borderId="0" xfId="4" applyNumberFormat="1" applyFont="1" applyFill="1" applyProtection="1"/>
    <xf numFmtId="0" fontId="2" fillId="9" borderId="0" xfId="4" applyFont="1" applyFill="1" applyProtection="1"/>
    <xf numFmtId="164" fontId="3" fillId="13" borderId="1" xfId="4" applyNumberFormat="1" applyFont="1" applyFill="1" applyBorder="1" applyAlignment="1" applyProtection="1">
      <alignment vertical="center"/>
    </xf>
    <xf numFmtId="0" fontId="17" fillId="0" borderId="0" xfId="1" applyFont="1" applyAlignment="1" applyProtection="1">
      <alignment horizontal="center" vertical="center"/>
    </xf>
    <xf numFmtId="0" fontId="11" fillId="9" borderId="0" xfId="4" applyFont="1" applyFill="1" applyProtection="1"/>
    <xf numFmtId="0" fontId="11" fillId="0" borderId="0" xfId="1" applyFont="1" applyAlignment="1" applyProtection="1">
      <alignment vertical="center"/>
    </xf>
    <xf numFmtId="0" fontId="11" fillId="0" borderId="0" xfId="1" applyFont="1" applyProtection="1"/>
    <xf numFmtId="0" fontId="18" fillId="0" borderId="0" xfId="1" applyFont="1" applyAlignment="1" applyProtection="1">
      <alignment horizontal="center" vertical="center"/>
    </xf>
    <xf numFmtId="164" fontId="2" fillId="14" borderId="1" xfId="4" applyNumberFormat="1" applyFont="1" applyFill="1" applyBorder="1" applyAlignment="1" applyProtection="1">
      <alignment vertical="center"/>
    </xf>
    <xf numFmtId="164" fontId="3" fillId="12" borderId="1" xfId="4" applyNumberFormat="1" applyFont="1" applyFill="1" applyBorder="1" applyAlignment="1" applyProtection="1">
      <alignment vertical="center"/>
    </xf>
    <xf numFmtId="164" fontId="2" fillId="0" borderId="1" xfId="1" applyNumberFormat="1" applyFont="1" applyBorder="1" applyAlignment="1" applyProtection="1">
      <alignment horizontal="right" vertical="center"/>
    </xf>
    <xf numFmtId="0" fontId="8" fillId="9" borderId="0" xfId="1" applyFont="1" applyFill="1" applyAlignment="1" applyProtection="1">
      <alignment horizontal="center" vertical="center"/>
    </xf>
    <xf numFmtId="164" fontId="3" fillId="0" borderId="1" xfId="1" applyNumberFormat="1" applyFont="1" applyBorder="1" applyAlignment="1" applyProtection="1">
      <alignment horizontal="right" vertical="center"/>
    </xf>
    <xf numFmtId="164" fontId="8" fillId="9" borderId="0" xfId="1" applyNumberFormat="1" applyFont="1" applyFill="1" applyAlignment="1" applyProtection="1">
      <alignment horizontal="center" vertical="center"/>
    </xf>
    <xf numFmtId="0" fontId="8" fillId="0" borderId="0" xfId="1" applyFont="1" applyAlignment="1" applyProtection="1">
      <alignment horizontal="right" vertical="center"/>
    </xf>
    <xf numFmtId="0" fontId="12" fillId="9" borderId="0" xfId="4" applyFont="1" applyFill="1" applyProtection="1"/>
    <xf numFmtId="0" fontId="12" fillId="9" borderId="0" xfId="4" applyFont="1" applyFill="1" applyAlignment="1" applyProtection="1">
      <alignment vertical="center"/>
    </xf>
    <xf numFmtId="0" fontId="12" fillId="0" borderId="0" xfId="4" applyFont="1" applyAlignment="1" applyProtection="1">
      <alignment vertical="center"/>
    </xf>
    <xf numFmtId="166" fontId="15" fillId="11" borderId="1" xfId="4" applyNumberFormat="1" applyFont="1" applyFill="1" applyBorder="1" applyAlignment="1" applyProtection="1">
      <alignment horizontal="right" vertical="center"/>
    </xf>
    <xf numFmtId="0" fontId="2" fillId="0" borderId="0" xfId="1" applyFont="1" applyAlignment="1" applyProtection="1">
      <alignment horizontal="center" vertical="center"/>
    </xf>
    <xf numFmtId="0" fontId="7" fillId="0" borderId="0" xfId="1" applyFont="1" applyAlignment="1" applyProtection="1">
      <alignment horizontal="center" vertical="center"/>
    </xf>
    <xf numFmtId="164" fontId="2" fillId="0" borderId="0" xfId="1" applyNumberFormat="1" applyFont="1" applyAlignment="1" applyProtection="1">
      <alignment horizontal="center" vertical="center"/>
    </xf>
    <xf numFmtId="0" fontId="2" fillId="0" borderId="0" xfId="1" applyFont="1" applyBorder="1" applyAlignment="1" applyProtection="1">
      <alignment vertical="center"/>
    </xf>
    <xf numFmtId="0" fontId="2" fillId="0" borderId="0" xfId="1" applyFont="1" applyBorder="1" applyProtection="1"/>
    <xf numFmtId="0" fontId="2" fillId="7" borderId="1" xfId="1" applyFont="1" applyFill="1" applyBorder="1" applyAlignment="1" applyProtection="1">
      <alignment horizontal="center" vertical="center"/>
    </xf>
    <xf numFmtId="0" fontId="2" fillId="7" borderId="0" xfId="1" applyFont="1" applyFill="1" applyBorder="1" applyAlignment="1" applyProtection="1">
      <alignment vertical="center"/>
    </xf>
    <xf numFmtId="0" fontId="2" fillId="7" borderId="0" xfId="1" applyFont="1" applyFill="1" applyBorder="1" applyProtection="1"/>
    <xf numFmtId="0" fontId="2" fillId="7" borderId="0" xfId="1" applyFont="1" applyFill="1" applyProtection="1"/>
    <xf numFmtId="0" fontId="2" fillId="3" borderId="0" xfId="1" applyFont="1" applyFill="1" applyBorder="1" applyAlignment="1" applyProtection="1">
      <alignment vertical="center"/>
    </xf>
    <xf numFmtId="0" fontId="2" fillId="3" borderId="0" xfId="1" applyFont="1" applyFill="1" applyBorder="1" applyProtection="1"/>
    <xf numFmtId="0" fontId="2" fillId="3" borderId="0" xfId="1" applyFont="1" applyFill="1" applyProtection="1"/>
    <xf numFmtId="0" fontId="2" fillId="0" borderId="1" xfId="1" applyFont="1" applyBorder="1" applyAlignment="1" applyProtection="1">
      <alignment horizontal="center" vertical="center"/>
    </xf>
    <xf numFmtId="0" fontId="2" fillId="0" borderId="1" xfId="1" applyFont="1" applyFill="1" applyBorder="1" applyAlignment="1" applyProtection="1">
      <alignment horizontal="center" vertical="center"/>
    </xf>
    <xf numFmtId="0" fontId="4" fillId="0" borderId="1" xfId="1" applyFont="1" applyFill="1" applyBorder="1" applyAlignment="1" applyProtection="1">
      <alignment horizontal="left" vertical="center"/>
    </xf>
    <xf numFmtId="0" fontId="4" fillId="0" borderId="1" xfId="1" applyFont="1" applyFill="1" applyBorder="1" applyAlignment="1" applyProtection="1">
      <alignment horizontal="center" vertical="center"/>
    </xf>
    <xf numFmtId="166" fontId="4" fillId="0" borderId="1" xfId="1" applyNumberFormat="1" applyFont="1" applyFill="1" applyBorder="1" applyAlignment="1" applyProtection="1">
      <alignment horizontal="right" vertical="center"/>
    </xf>
    <xf numFmtId="14" fontId="2" fillId="5" borderId="1" xfId="1" applyNumberFormat="1" applyFont="1" applyFill="1" applyBorder="1" applyAlignment="1" applyProtection="1">
      <alignment horizontal="center" vertical="center"/>
    </xf>
    <xf numFmtId="1" fontId="3" fillId="5" borderId="1" xfId="1" applyNumberFormat="1" applyFont="1" applyFill="1" applyBorder="1" applyAlignment="1" applyProtection="1">
      <alignment horizontal="center" vertical="center"/>
    </xf>
    <xf numFmtId="166" fontId="3" fillId="2" borderId="1" xfId="1" applyNumberFormat="1" applyFont="1" applyFill="1" applyBorder="1" applyAlignment="1" applyProtection="1">
      <alignment vertical="center"/>
    </xf>
    <xf numFmtId="0" fontId="3" fillId="0" borderId="1" xfId="1" applyFont="1" applyBorder="1" applyAlignment="1" applyProtection="1">
      <alignment horizontal="center" vertical="center"/>
    </xf>
    <xf numFmtId="14" fontId="3" fillId="5" borderId="1" xfId="1" applyNumberFormat="1" applyFont="1" applyFill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vertical="center"/>
    </xf>
    <xf numFmtId="0" fontId="3" fillId="0" borderId="0" xfId="1" applyFont="1" applyBorder="1" applyProtection="1"/>
    <xf numFmtId="0" fontId="5" fillId="10" borderId="1" xfId="1" applyFont="1" applyFill="1" applyBorder="1" applyAlignment="1" applyProtection="1">
      <alignment horizontal="center" vertical="center"/>
    </xf>
    <xf numFmtId="0" fontId="2" fillId="8" borderId="1" xfId="1" applyFont="1" applyFill="1" applyBorder="1" applyAlignment="1" applyProtection="1">
      <alignment horizontal="center" vertical="center"/>
    </xf>
    <xf numFmtId="166" fontId="3" fillId="8" borderId="1" xfId="1" applyNumberFormat="1" applyFont="1" applyFill="1" applyBorder="1" applyAlignment="1" applyProtection="1">
      <alignment vertical="center"/>
    </xf>
    <xf numFmtId="0" fontId="4" fillId="6" borderId="1" xfId="1" applyFont="1" applyFill="1" applyBorder="1" applyAlignment="1" applyProtection="1">
      <alignment vertical="center"/>
    </xf>
    <xf numFmtId="0" fontId="2" fillId="3" borderId="1" xfId="1" applyFont="1" applyFill="1" applyBorder="1" applyAlignment="1" applyProtection="1">
      <alignment horizontal="center" vertical="center"/>
    </xf>
    <xf numFmtId="2" fontId="2" fillId="0" borderId="1" xfId="1" applyNumberFormat="1" applyFont="1" applyFill="1" applyBorder="1" applyAlignment="1" applyProtection="1">
      <alignment horizontal="center" vertical="center"/>
    </xf>
    <xf numFmtId="166" fontId="2" fillId="3" borderId="1" xfId="1" applyNumberFormat="1" applyFont="1" applyFill="1" applyBorder="1" applyAlignment="1" applyProtection="1">
      <alignment vertical="center"/>
    </xf>
    <xf numFmtId="2" fontId="7" fillId="0" borderId="0" xfId="1" applyNumberFormat="1" applyFont="1" applyFill="1" applyBorder="1" applyAlignment="1" applyProtection="1">
      <alignment horizontal="center" vertical="center"/>
    </xf>
    <xf numFmtId="164" fontId="7" fillId="3" borderId="0" xfId="1" applyNumberFormat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2" fontId="2" fillId="3" borderId="1" xfId="1" applyNumberFormat="1" applyFont="1" applyFill="1" applyBorder="1" applyAlignment="1" applyProtection="1">
      <alignment horizontal="center" vertical="center"/>
    </xf>
    <xf numFmtId="0" fontId="2" fillId="0" borderId="1" xfId="1" applyFont="1" applyFill="1" applyBorder="1" applyAlignment="1" applyProtection="1">
      <alignment horizontal="center" vertical="center" wrapText="1"/>
    </xf>
    <xf numFmtId="9" fontId="2" fillId="4" borderId="1" xfId="1" applyNumberFormat="1" applyFont="1" applyFill="1" applyBorder="1" applyAlignment="1" applyProtection="1">
      <alignment horizontal="center" vertical="center"/>
    </xf>
    <xf numFmtId="164" fontId="2" fillId="4" borderId="1" xfId="1" applyNumberFormat="1" applyFont="1" applyFill="1" applyBorder="1" applyAlignment="1" applyProtection="1">
      <alignment horizontal="center" vertical="center"/>
    </xf>
    <xf numFmtId="166" fontId="3" fillId="4" borderId="1" xfId="1" applyNumberFormat="1" applyFont="1" applyFill="1" applyBorder="1" applyAlignment="1" applyProtection="1">
      <alignment vertical="center"/>
    </xf>
    <xf numFmtId="0" fontId="2" fillId="3" borderId="1" xfId="0" applyFont="1" applyFill="1" applyBorder="1" applyAlignment="1" applyProtection="1">
      <alignment horizontal="center" vertical="center"/>
    </xf>
    <xf numFmtId="1" fontId="2" fillId="0" borderId="1" xfId="1" applyNumberFormat="1" applyFont="1" applyFill="1" applyBorder="1" applyAlignment="1" applyProtection="1">
      <alignment horizontal="center" vertical="center"/>
    </xf>
    <xf numFmtId="166" fontId="2" fillId="0" borderId="1" xfId="1" applyNumberFormat="1" applyFont="1" applyFill="1" applyBorder="1" applyAlignment="1" applyProtection="1">
      <alignment vertical="center"/>
    </xf>
    <xf numFmtId="2" fontId="4" fillId="0" borderId="1" xfId="1" applyNumberFormat="1" applyFont="1" applyFill="1" applyBorder="1" applyAlignment="1" applyProtection="1">
      <alignment horizontal="center" vertical="center"/>
    </xf>
    <xf numFmtId="2" fontId="2" fillId="0" borderId="0" xfId="1" applyNumberFormat="1" applyFont="1" applyBorder="1" applyAlignment="1" applyProtection="1">
      <alignment vertical="center"/>
    </xf>
    <xf numFmtId="166" fontId="2" fillId="0" borderId="1" xfId="1" applyNumberFormat="1" applyFont="1" applyBorder="1" applyAlignment="1" applyProtection="1">
      <alignment vertical="center"/>
    </xf>
    <xf numFmtId="164" fontId="7" fillId="4" borderId="0" xfId="1" applyNumberFormat="1" applyFont="1" applyFill="1" applyBorder="1" applyAlignment="1" applyProtection="1">
      <alignment horizontal="center" vertical="center"/>
    </xf>
    <xf numFmtId="165" fontId="6" fillId="4" borderId="0" xfId="1" applyNumberFormat="1" applyFont="1" applyFill="1" applyBorder="1" applyAlignment="1" applyProtection="1">
      <alignment vertical="center"/>
    </xf>
    <xf numFmtId="0" fontId="2" fillId="0" borderId="1" xfId="1" applyFont="1" applyBorder="1" applyAlignment="1" applyProtection="1">
      <alignment horizontal="center" vertical="center" wrapText="1"/>
    </xf>
    <xf numFmtId="1" fontId="2" fillId="0" borderId="1" xfId="1" applyNumberFormat="1" applyFont="1" applyBorder="1" applyAlignment="1" applyProtection="1">
      <alignment horizontal="center" vertical="center"/>
    </xf>
    <xf numFmtId="1" fontId="2" fillId="0" borderId="0" xfId="1" applyNumberFormat="1" applyFont="1" applyAlignment="1" applyProtection="1">
      <alignment horizontal="center" vertical="center"/>
    </xf>
    <xf numFmtId="166" fontId="2" fillId="9" borderId="1" xfId="1" applyNumberFormat="1" applyFont="1" applyFill="1" applyBorder="1" applyAlignment="1" applyProtection="1">
      <alignment vertical="center"/>
    </xf>
    <xf numFmtId="164" fontId="10" fillId="4" borderId="0" xfId="1" applyNumberFormat="1" applyFont="1" applyFill="1" applyBorder="1" applyAlignment="1" applyProtection="1">
      <alignment horizontal="center" vertical="center"/>
    </xf>
    <xf numFmtId="165" fontId="14" fillId="4" borderId="0" xfId="1" applyNumberFormat="1" applyFont="1" applyFill="1" applyBorder="1" applyAlignment="1" applyProtection="1">
      <alignment vertical="center"/>
    </xf>
    <xf numFmtId="0" fontId="11" fillId="0" borderId="0" xfId="1" applyFont="1" applyBorder="1" applyAlignment="1" applyProtection="1">
      <alignment vertical="center"/>
    </xf>
    <xf numFmtId="0" fontId="11" fillId="0" borderId="0" xfId="1" applyFont="1" applyBorder="1" applyProtection="1"/>
    <xf numFmtId="0" fontId="2" fillId="11" borderId="1" xfId="1" applyFont="1" applyFill="1" applyBorder="1" applyProtection="1"/>
    <xf numFmtId="166" fontId="3" fillId="4" borderId="7" xfId="1" applyNumberFormat="1" applyFont="1" applyFill="1" applyBorder="1" applyAlignment="1" applyProtection="1">
      <alignment vertical="center"/>
    </xf>
    <xf numFmtId="0" fontId="5" fillId="6" borderId="1" xfId="1" applyFont="1" applyFill="1" applyBorder="1" applyAlignment="1" applyProtection="1">
      <alignment vertical="center"/>
    </xf>
    <xf numFmtId="166" fontId="3" fillId="6" borderId="1" xfId="1" applyNumberFormat="1" applyFont="1" applyFill="1" applyBorder="1" applyAlignment="1" applyProtection="1">
      <alignment vertical="center"/>
    </xf>
    <xf numFmtId="166" fontId="2" fillId="0" borderId="0" xfId="1" applyNumberFormat="1" applyFont="1" applyAlignment="1" applyProtection="1">
      <alignment vertical="center"/>
    </xf>
    <xf numFmtId="166" fontId="4" fillId="0" borderId="1" xfId="1" applyNumberFormat="1" applyFont="1" applyFill="1" applyBorder="1" applyAlignment="1" applyProtection="1">
      <alignment horizontal="right" vertical="center"/>
      <protection locked="0"/>
    </xf>
    <xf numFmtId="166" fontId="2" fillId="0" borderId="1" xfId="1" applyNumberFormat="1" applyFont="1" applyFill="1" applyBorder="1" applyAlignment="1" applyProtection="1">
      <alignment horizontal="right" vertical="center"/>
      <protection locked="0"/>
    </xf>
    <xf numFmtId="164" fontId="2" fillId="0" borderId="1" xfId="1" applyNumberFormat="1" applyFont="1" applyFill="1" applyBorder="1" applyAlignment="1" applyProtection="1">
      <alignment horizontal="right" vertical="center"/>
      <protection locked="0"/>
    </xf>
    <xf numFmtId="164" fontId="4" fillId="0" borderId="1" xfId="1" applyNumberFormat="1" applyFont="1" applyFill="1" applyBorder="1" applyAlignment="1" applyProtection="1">
      <alignment horizontal="right" vertical="center"/>
      <protection locked="0"/>
    </xf>
    <xf numFmtId="164" fontId="2" fillId="0" borderId="1" xfId="1" applyNumberFormat="1" applyFont="1" applyBorder="1" applyAlignment="1" applyProtection="1">
      <alignment horizontal="right" vertical="center"/>
      <protection locked="0"/>
    </xf>
    <xf numFmtId="166" fontId="2" fillId="0" borderId="1" xfId="1" applyNumberFormat="1" applyFont="1" applyBorder="1" applyAlignment="1" applyProtection="1">
      <alignment horizontal="right" vertical="center"/>
      <protection locked="0"/>
    </xf>
    <xf numFmtId="1" fontId="2" fillId="0" borderId="4" xfId="1" applyNumberFormat="1" applyFont="1" applyBorder="1" applyAlignment="1" applyProtection="1">
      <alignment horizontal="center" vertical="center"/>
    </xf>
    <xf numFmtId="1" fontId="4" fillId="0" borderId="4" xfId="1" applyNumberFormat="1" applyFont="1" applyFill="1" applyBorder="1" applyAlignment="1" applyProtection="1">
      <alignment horizontal="center" vertical="center"/>
    </xf>
    <xf numFmtId="2" fontId="4" fillId="0" borderId="4" xfId="1" applyNumberFormat="1" applyFont="1" applyFill="1" applyBorder="1" applyAlignment="1" applyProtection="1">
      <alignment horizontal="center" vertical="center"/>
    </xf>
    <xf numFmtId="164" fontId="4" fillId="9" borderId="1" xfId="1" applyNumberFormat="1" applyFont="1" applyFill="1" applyBorder="1" applyAlignment="1" applyProtection="1">
      <alignment horizontal="right" vertical="center"/>
      <protection locked="0"/>
    </xf>
    <xf numFmtId="0" fontId="15" fillId="11" borderId="1" xfId="4" applyFont="1" applyFill="1" applyBorder="1" applyAlignment="1" applyProtection="1">
      <alignment horizontal="left" vertical="center"/>
    </xf>
    <xf numFmtId="0" fontId="3" fillId="12" borderId="4" xfId="4" applyFont="1" applyFill="1" applyBorder="1" applyAlignment="1" applyProtection="1">
      <alignment horizontal="left" vertical="center"/>
    </xf>
    <xf numFmtId="0" fontId="3" fillId="12" borderId="3" xfId="4" applyFont="1" applyFill="1" applyBorder="1" applyAlignment="1" applyProtection="1">
      <alignment horizontal="left" vertical="center"/>
    </xf>
    <xf numFmtId="0" fontId="2" fillId="0" borderId="1" xfId="1" applyFont="1" applyBorder="1" applyAlignment="1" applyProtection="1">
      <alignment vertical="center"/>
    </xf>
    <xf numFmtId="0" fontId="15" fillId="0" borderId="1" xfId="4" applyFont="1" applyBorder="1" applyAlignment="1" applyProtection="1">
      <alignment horizontal="left" vertical="center"/>
    </xf>
    <xf numFmtId="0" fontId="2" fillId="7" borderId="4" xfId="4" applyFont="1" applyFill="1" applyBorder="1" applyAlignment="1" applyProtection="1">
      <alignment horizontal="left" vertical="center"/>
    </xf>
    <xf numFmtId="0" fontId="2" fillId="7" borderId="3" xfId="4" applyFont="1" applyFill="1" applyBorder="1" applyAlignment="1" applyProtection="1">
      <alignment horizontal="left" vertical="center"/>
    </xf>
    <xf numFmtId="0" fontId="3" fillId="13" borderId="1" xfId="4" applyFont="1" applyFill="1" applyBorder="1" applyAlignment="1" applyProtection="1">
      <alignment horizontal="left" vertical="center"/>
    </xf>
    <xf numFmtId="0" fontId="2" fillId="14" borderId="4" xfId="4" applyFont="1" applyFill="1" applyBorder="1" applyAlignment="1" applyProtection="1">
      <alignment horizontal="left" vertical="center"/>
    </xf>
    <xf numFmtId="0" fontId="2" fillId="14" borderId="3" xfId="4" applyFont="1" applyFill="1" applyBorder="1" applyAlignment="1" applyProtection="1">
      <alignment horizontal="left" vertical="center"/>
    </xf>
    <xf numFmtId="0" fontId="3" fillId="0" borderId="0" xfId="4" applyFont="1" applyAlignment="1" applyProtection="1">
      <alignment horizontal="left"/>
    </xf>
    <xf numFmtId="0" fontId="5" fillId="8" borderId="1" xfId="1" applyFont="1" applyFill="1" applyBorder="1" applyAlignment="1" applyProtection="1">
      <alignment horizontal="left" vertical="center"/>
    </xf>
    <xf numFmtId="0" fontId="2" fillId="3" borderId="1" xfId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 wrapText="1"/>
    </xf>
    <xf numFmtId="49" fontId="5" fillId="0" borderId="1" xfId="1" applyNumberFormat="1" applyFont="1" applyFill="1" applyBorder="1" applyAlignment="1" applyProtection="1">
      <alignment horizontal="center" vertical="center" wrapText="1"/>
    </xf>
    <xf numFmtId="0" fontId="5" fillId="0" borderId="8" xfId="1" applyFont="1" applyFill="1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left" vertical="center"/>
    </xf>
    <xf numFmtId="0" fontId="3" fillId="2" borderId="1" xfId="1" applyFont="1" applyFill="1" applyBorder="1" applyAlignment="1" applyProtection="1">
      <alignment vertical="center"/>
    </xf>
    <xf numFmtId="166" fontId="5" fillId="0" borderId="1" xfId="1" applyNumberFormat="1" applyFont="1" applyFill="1" applyBorder="1" applyAlignment="1" applyProtection="1">
      <alignment horizontal="center" vertical="center" wrapText="1"/>
    </xf>
    <xf numFmtId="164" fontId="5" fillId="0" borderId="1" xfId="1" applyNumberFormat="1" applyFont="1" applyFill="1" applyBorder="1" applyAlignment="1" applyProtection="1">
      <alignment horizontal="center" vertical="center" wrapText="1"/>
    </xf>
    <xf numFmtId="0" fontId="3" fillId="4" borderId="1" xfId="1" applyFont="1" applyFill="1" applyBorder="1" applyAlignment="1" applyProtection="1">
      <alignment vertical="center"/>
    </xf>
    <xf numFmtId="0" fontId="2" fillId="3" borderId="4" xfId="1" applyFont="1" applyFill="1" applyBorder="1" applyAlignment="1" applyProtection="1">
      <alignment horizontal="left" vertical="center" wrapText="1"/>
    </xf>
    <xf numFmtId="0" fontId="2" fillId="3" borderId="2" xfId="1" applyFont="1" applyFill="1" applyBorder="1" applyAlignment="1" applyProtection="1">
      <alignment horizontal="left" vertical="center" wrapText="1"/>
    </xf>
    <xf numFmtId="0" fontId="3" fillId="0" borderId="4" xfId="1" applyFont="1" applyFill="1" applyBorder="1" applyAlignment="1" applyProtection="1">
      <alignment vertical="center"/>
    </xf>
    <xf numFmtId="0" fontId="3" fillId="0" borderId="3" xfId="1" applyFont="1" applyFill="1" applyBorder="1" applyAlignment="1" applyProtection="1">
      <alignment vertical="center"/>
    </xf>
    <xf numFmtId="0" fontId="3" fillId="0" borderId="2" xfId="1" applyFont="1" applyFill="1" applyBorder="1" applyAlignment="1" applyProtection="1">
      <alignment vertical="center"/>
    </xf>
    <xf numFmtId="0" fontId="2" fillId="0" borderId="1" xfId="1" applyFont="1" applyFill="1" applyBorder="1" applyAlignment="1" applyProtection="1">
      <alignment horizontal="left" vertical="center"/>
    </xf>
    <xf numFmtId="0" fontId="2" fillId="3" borderId="1" xfId="1" applyFont="1" applyFill="1" applyBorder="1" applyAlignment="1" applyProtection="1">
      <alignment horizontal="left" vertical="center" wrapText="1"/>
    </xf>
    <xf numFmtId="0" fontId="2" fillId="3" borderId="1" xfId="0" applyFont="1" applyFill="1" applyBorder="1" applyAlignment="1" applyProtection="1">
      <alignment vertical="center"/>
    </xf>
    <xf numFmtId="0" fontId="4" fillId="0" borderId="4" xfId="1" applyFont="1" applyFill="1" applyBorder="1" applyAlignment="1" applyProtection="1">
      <alignment vertical="center"/>
    </xf>
    <xf numFmtId="0" fontId="4" fillId="0" borderId="2" xfId="1" applyFont="1" applyFill="1" applyBorder="1" applyAlignment="1" applyProtection="1">
      <alignment vertical="center"/>
    </xf>
    <xf numFmtId="0" fontId="4" fillId="0" borderId="1" xfId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 applyProtection="1">
      <alignment vertical="center" wrapText="1"/>
    </xf>
    <xf numFmtId="0" fontId="3" fillId="0" borderId="1" xfId="1" applyFont="1" applyFill="1" applyBorder="1" applyAlignment="1" applyProtection="1">
      <alignment vertical="center"/>
    </xf>
    <xf numFmtId="0" fontId="2" fillId="3" borderId="1" xfId="0" applyFont="1" applyFill="1" applyBorder="1" applyAlignment="1" applyProtection="1">
      <alignment horizontal="left" vertical="center"/>
    </xf>
    <xf numFmtId="0" fontId="2" fillId="0" borderId="1" xfId="1" applyFont="1" applyFill="1" applyBorder="1" applyAlignment="1" applyProtection="1">
      <alignment vertical="center" wrapText="1"/>
    </xf>
    <xf numFmtId="0" fontId="2" fillId="0" borderId="3" xfId="1" applyFont="1" applyBorder="1" applyAlignment="1" applyProtection="1">
      <alignment horizontal="left" vertical="center"/>
    </xf>
    <xf numFmtId="0" fontId="2" fillId="0" borderId="2" xfId="1" applyFont="1" applyBorder="1" applyAlignment="1" applyProtection="1">
      <alignment horizontal="left" vertical="center"/>
    </xf>
    <xf numFmtId="0" fontId="3" fillId="0" borderId="5" xfId="1" applyFont="1" applyBorder="1" applyAlignment="1" applyProtection="1">
      <alignment horizontal="left" vertical="center"/>
    </xf>
    <xf numFmtId="0" fontId="3" fillId="0" borderId="6" xfId="1" applyFont="1" applyBorder="1" applyAlignment="1" applyProtection="1">
      <alignment horizontal="left" vertical="center"/>
    </xf>
    <xf numFmtId="0" fontId="4" fillId="0" borderId="1" xfId="1" applyFont="1" applyFill="1" applyBorder="1" applyAlignment="1" applyProtection="1">
      <alignment vertical="center"/>
    </xf>
    <xf numFmtId="0" fontId="2" fillId="3" borderId="4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4" xfId="0" applyFont="1" applyFill="1" applyBorder="1" applyAlignment="1" applyProtection="1">
      <alignment horizontal="left" vertical="center" wrapText="1"/>
    </xf>
    <xf numFmtId="0" fontId="2" fillId="3" borderId="2" xfId="0" applyFont="1" applyFill="1" applyBorder="1" applyAlignment="1" applyProtection="1">
      <alignment horizontal="left" vertical="center" wrapText="1"/>
    </xf>
    <xf numFmtId="0" fontId="5" fillId="6" borderId="1" xfId="1" applyFont="1" applyFill="1" applyBorder="1" applyAlignment="1" applyProtection="1">
      <alignment horizontal="left" vertical="center"/>
    </xf>
    <xf numFmtId="0" fontId="2" fillId="0" borderId="1" xfId="1" applyFont="1" applyBorder="1" applyAlignment="1" applyProtection="1">
      <alignment horizontal="left" vertical="center"/>
    </xf>
    <xf numFmtId="0" fontId="4" fillId="0" borderId="1" xfId="1" applyFont="1" applyFill="1" applyBorder="1" applyAlignment="1" applyProtection="1">
      <alignment horizontal="left" vertical="center"/>
    </xf>
    <xf numFmtId="0" fontId="3" fillId="4" borderId="1" xfId="1" applyFont="1" applyFill="1" applyBorder="1" applyAlignment="1" applyProtection="1">
      <alignment horizontal="left" vertical="center"/>
    </xf>
    <xf numFmtId="0" fontId="5" fillId="0" borderId="10" xfId="1" applyFont="1" applyFill="1" applyBorder="1" applyAlignment="1" applyProtection="1">
      <alignment horizontal="center" vertical="center" wrapText="1"/>
    </xf>
    <xf numFmtId="0" fontId="5" fillId="0" borderId="11" xfId="1" applyFont="1" applyFill="1" applyBorder="1" applyAlignment="1" applyProtection="1">
      <alignment horizontal="center" vertical="center" wrapText="1"/>
    </xf>
    <xf numFmtId="0" fontId="5" fillId="0" borderId="5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3" fillId="2" borderId="4" xfId="1" applyFont="1" applyFill="1" applyBorder="1" applyAlignment="1" applyProtection="1">
      <alignment vertical="center"/>
    </xf>
    <xf numFmtId="0" fontId="3" fillId="2" borderId="2" xfId="1" applyFont="1" applyFill="1" applyBorder="1" applyAlignment="1" applyProtection="1">
      <alignment vertical="center"/>
    </xf>
    <xf numFmtId="0" fontId="5" fillId="0" borderId="4" xfId="1" applyFont="1" applyFill="1" applyBorder="1" applyAlignment="1" applyProtection="1">
      <alignment horizontal="left" vertical="center"/>
    </xf>
    <xf numFmtId="0" fontId="5" fillId="0" borderId="3" xfId="1" applyFont="1" applyFill="1" applyBorder="1" applyAlignment="1" applyProtection="1">
      <alignment horizontal="left" vertical="center"/>
    </xf>
    <xf numFmtId="0" fontId="5" fillId="0" borderId="2" xfId="1" applyFont="1" applyFill="1" applyBorder="1" applyAlignment="1" applyProtection="1">
      <alignment horizontal="left" vertical="center"/>
    </xf>
    <xf numFmtId="0" fontId="3" fillId="2" borderId="1" xfId="1" applyFont="1" applyFill="1" applyBorder="1" applyAlignment="1" applyProtection="1">
      <alignment horizontal="left" vertical="center"/>
    </xf>
    <xf numFmtId="0" fontId="3" fillId="8" borderId="1" xfId="1" applyFont="1" applyFill="1" applyBorder="1" applyAlignment="1" applyProtection="1">
      <alignment vertical="center"/>
    </xf>
    <xf numFmtId="166" fontId="5" fillId="10" borderId="1" xfId="1" applyNumberFormat="1" applyFont="1" applyFill="1" applyBorder="1" applyAlignment="1" applyProtection="1">
      <alignment horizontal="right" vertical="center"/>
      <protection locked="0"/>
    </xf>
  </cellXfs>
  <cellStyles count="5">
    <cellStyle name="Excel Built-in Normal" xfId="1"/>
    <cellStyle name="Normal 3" xfId="4"/>
    <cellStyle name="Normální" xfId="0" builtinId="0"/>
    <cellStyle name="Normální 10" xfId="2"/>
    <cellStyle name="Normální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E6E64C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0"/>
  <sheetViews>
    <sheetView view="pageBreakPreview" zoomScale="90" zoomScaleNormal="75" zoomScaleSheetLayoutView="90" workbookViewId="0">
      <selection sqref="A1:XFD1048576"/>
    </sheetView>
  </sheetViews>
  <sheetFormatPr defaultRowHeight="14.25" x14ac:dyDescent="0.2"/>
  <cols>
    <col min="1" max="1" width="15.7109375" style="45" customWidth="1"/>
    <col min="2" max="2" width="55.7109375" style="2" customWidth="1"/>
    <col min="3" max="3" width="70.7109375" style="2" customWidth="1"/>
    <col min="4" max="4" width="13.7109375" style="46" customWidth="1"/>
    <col min="5" max="5" width="13.7109375" style="45" customWidth="1"/>
    <col min="6" max="6" width="16.7109375" style="47" customWidth="1"/>
    <col min="7" max="9" width="9.140625" style="48"/>
    <col min="10" max="102" width="9.140625" style="49"/>
    <col min="103" max="16384" width="9.140625" style="3"/>
  </cols>
  <sheetData>
    <row r="1" spans="1:102" ht="24.95" customHeight="1" x14ac:dyDescent="0.2">
      <c r="A1" s="1"/>
      <c r="B1" s="1"/>
      <c r="C1" s="1"/>
      <c r="D1" s="1"/>
      <c r="E1" s="1"/>
      <c r="F1" s="1"/>
      <c r="G1" s="2"/>
      <c r="H1" s="2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</row>
    <row r="2" spans="1:102" ht="24.95" customHeight="1" x14ac:dyDescent="0.2">
      <c r="A2" s="1"/>
      <c r="B2" s="1"/>
      <c r="C2" s="1"/>
      <c r="D2" s="1"/>
      <c r="E2" s="1"/>
      <c r="F2" s="1"/>
      <c r="G2" s="2"/>
      <c r="H2" s="2"/>
      <c r="I2" s="2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</row>
    <row r="3" spans="1:102" ht="24.95" customHeight="1" x14ac:dyDescent="0.25">
      <c r="A3" s="1"/>
      <c r="B3" s="4" t="s">
        <v>22</v>
      </c>
      <c r="C3" s="5" t="s">
        <v>187</v>
      </c>
      <c r="D3" s="6"/>
      <c r="E3" s="6"/>
      <c r="F3" s="6"/>
      <c r="G3" s="6"/>
      <c r="H3" s="2"/>
      <c r="I3" s="2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</row>
    <row r="4" spans="1:102" ht="24.95" customHeight="1" x14ac:dyDescent="0.25">
      <c r="A4" s="1"/>
      <c r="B4" s="7" t="s">
        <v>142</v>
      </c>
      <c r="C4" s="8" t="s">
        <v>141</v>
      </c>
      <c r="D4" s="9"/>
      <c r="E4" s="9"/>
      <c r="F4" s="9"/>
      <c r="G4" s="2"/>
      <c r="H4" s="2"/>
      <c r="I4" s="2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</row>
    <row r="5" spans="1:102" ht="24.95" customHeight="1" x14ac:dyDescent="0.25">
      <c r="A5" s="1"/>
      <c r="B5" s="7"/>
      <c r="C5" s="8"/>
      <c r="D5" s="9"/>
      <c r="E5" s="9"/>
      <c r="F5" s="9"/>
      <c r="G5" s="2"/>
      <c r="H5" s="2"/>
      <c r="I5" s="2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</row>
    <row r="6" spans="1:102" ht="24.95" customHeight="1" x14ac:dyDescent="0.25">
      <c r="A6" s="1"/>
      <c r="B6" s="4" t="s">
        <v>23</v>
      </c>
      <c r="C6" s="10" t="s">
        <v>148</v>
      </c>
      <c r="D6" s="6"/>
      <c r="E6" s="6"/>
      <c r="F6" s="6"/>
      <c r="G6" s="6"/>
      <c r="H6" s="2"/>
      <c r="I6" s="2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</row>
    <row r="7" spans="1:102" ht="24.95" customHeight="1" x14ac:dyDescent="0.2">
      <c r="A7" s="1"/>
      <c r="B7" s="9"/>
      <c r="C7" s="11"/>
      <c r="D7" s="9"/>
      <c r="E7" s="9"/>
      <c r="F7" s="9"/>
      <c r="G7" s="2"/>
      <c r="H7" s="2"/>
      <c r="I7" s="2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</row>
    <row r="8" spans="1:102" ht="24.95" customHeight="1" x14ac:dyDescent="0.25">
      <c r="A8" s="1"/>
      <c r="B8" s="4" t="s">
        <v>24</v>
      </c>
      <c r="C8" s="12" t="s">
        <v>149</v>
      </c>
      <c r="D8" s="6"/>
      <c r="E8" s="13"/>
      <c r="F8" s="14"/>
      <c r="G8" s="6"/>
      <c r="H8" s="2"/>
      <c r="I8" s="2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</row>
    <row r="9" spans="1:102" ht="24.95" customHeight="1" x14ac:dyDescent="0.2">
      <c r="A9" s="1"/>
      <c r="B9" s="6"/>
      <c r="C9" s="12" t="s">
        <v>150</v>
      </c>
      <c r="D9" s="6"/>
      <c r="E9" s="6"/>
      <c r="F9" s="6"/>
      <c r="G9" s="6"/>
      <c r="H9" s="2"/>
      <c r="I9" s="2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</row>
    <row r="10" spans="1:102" ht="24.95" customHeight="1" x14ac:dyDescent="0.2">
      <c r="A10" s="1"/>
      <c r="B10" s="6"/>
      <c r="C10" s="12" t="s">
        <v>151</v>
      </c>
      <c r="D10" s="6"/>
      <c r="E10" s="6"/>
      <c r="F10" s="6"/>
      <c r="G10" s="6"/>
      <c r="H10" s="2"/>
      <c r="I10" s="2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</row>
    <row r="11" spans="1:102" ht="24.95" customHeight="1" x14ac:dyDescent="0.2">
      <c r="A11" s="1"/>
      <c r="B11" s="6"/>
      <c r="C11" s="15"/>
      <c r="D11" s="6"/>
      <c r="E11" s="6"/>
      <c r="F11" s="6"/>
      <c r="G11" s="6"/>
      <c r="H11" s="2"/>
      <c r="I11" s="2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</row>
    <row r="12" spans="1:102" ht="24.95" customHeight="1" x14ac:dyDescent="0.2">
      <c r="A12" s="1"/>
      <c r="B12" s="9"/>
      <c r="C12" s="9"/>
      <c r="D12" s="9"/>
      <c r="E12" s="9"/>
      <c r="F12" s="9"/>
      <c r="G12" s="2"/>
      <c r="H12" s="2"/>
      <c r="I12" s="2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</row>
    <row r="13" spans="1:102" ht="24.95" customHeight="1" x14ac:dyDescent="0.25">
      <c r="A13" s="1"/>
      <c r="B13" s="4" t="s">
        <v>152</v>
      </c>
      <c r="C13" s="6" t="s">
        <v>153</v>
      </c>
      <c r="D13" s="6"/>
      <c r="E13" s="13" t="s">
        <v>25</v>
      </c>
      <c r="F13" s="16" t="s">
        <v>156</v>
      </c>
      <c r="G13" s="6"/>
      <c r="H13" s="2"/>
      <c r="I13" s="2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</row>
    <row r="14" spans="1:102" ht="24.95" customHeight="1" x14ac:dyDescent="0.2">
      <c r="A14" s="1"/>
      <c r="B14" s="9"/>
      <c r="C14" s="9"/>
      <c r="D14" s="9"/>
      <c r="E14" s="9"/>
      <c r="F14" s="9"/>
      <c r="G14" s="2"/>
      <c r="H14" s="2"/>
      <c r="I14" s="2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</row>
    <row r="15" spans="1:102" ht="24.95" customHeight="1" x14ac:dyDescent="0.2">
      <c r="A15" s="1"/>
      <c r="B15" s="7" t="s">
        <v>154</v>
      </c>
      <c r="C15" s="17" t="s">
        <v>155</v>
      </c>
      <c r="D15" s="9"/>
      <c r="E15" s="13" t="s">
        <v>25</v>
      </c>
      <c r="F15" s="16" t="s">
        <v>157</v>
      </c>
      <c r="G15" s="2"/>
      <c r="H15" s="2"/>
      <c r="I15" s="2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</row>
    <row r="16" spans="1:102" ht="24.95" customHeight="1" x14ac:dyDescent="0.2">
      <c r="A16" s="1"/>
      <c r="B16" s="9"/>
      <c r="C16" s="9"/>
      <c r="D16" s="9"/>
      <c r="E16" s="9"/>
      <c r="F16" s="9"/>
      <c r="G16" s="2"/>
      <c r="H16" s="2"/>
      <c r="I16" s="2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</row>
    <row r="17" spans="1:102" ht="24.95" customHeight="1" x14ac:dyDescent="0.2">
      <c r="A17" s="1"/>
      <c r="B17" s="9"/>
      <c r="C17" s="9"/>
      <c r="D17" s="9"/>
      <c r="E17" s="9"/>
      <c r="F17" s="9"/>
      <c r="G17" s="2"/>
      <c r="H17" s="2"/>
      <c r="I17" s="2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</row>
    <row r="18" spans="1:102" ht="24.95" customHeight="1" x14ac:dyDescent="0.2">
      <c r="A18" s="1"/>
      <c r="B18" s="18"/>
      <c r="C18" s="19"/>
      <c r="D18" s="18"/>
      <c r="E18" s="20"/>
      <c r="F18" s="19"/>
      <c r="G18" s="6"/>
      <c r="H18" s="2"/>
      <c r="I18" s="2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</row>
    <row r="19" spans="1:102" ht="26.25" customHeight="1" x14ac:dyDescent="0.25">
      <c r="A19" s="21"/>
      <c r="B19" s="8" t="s">
        <v>26</v>
      </c>
      <c r="C19" s="22"/>
      <c r="D19" s="22"/>
      <c r="E19" s="22"/>
      <c r="F19" s="22"/>
      <c r="G19" s="2"/>
      <c r="H19" s="2"/>
      <c r="I19" s="2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</row>
    <row r="20" spans="1:102" ht="24.95" customHeight="1" x14ac:dyDescent="0.2">
      <c r="A20" s="23"/>
      <c r="B20" s="3"/>
      <c r="C20" s="3"/>
      <c r="D20" s="3"/>
      <c r="E20" s="3"/>
      <c r="F20" s="3"/>
      <c r="G20" s="24"/>
      <c r="H20" s="2"/>
      <c r="I20" s="2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</row>
    <row r="21" spans="1:102" ht="24.95" customHeight="1" x14ac:dyDescent="0.2">
      <c r="A21" s="1"/>
      <c r="B21" s="120" t="s">
        <v>128</v>
      </c>
      <c r="C21" s="121"/>
      <c r="D21" s="121"/>
      <c r="E21" s="121"/>
      <c r="F21" s="25">
        <f>SUM('01_sadové úpravy'!G56,'01_sadové úpravy'!G61,'01_sadové úpravy'!G62,'01_sadové úpravy'!G63)</f>
        <v>0</v>
      </c>
      <c r="G21" s="26"/>
      <c r="H21" s="10"/>
      <c r="I21" s="10"/>
      <c r="J21" s="2"/>
      <c r="K21" s="2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</row>
    <row r="22" spans="1:102" ht="24.95" customHeight="1" x14ac:dyDescent="0.2">
      <c r="A22" s="1"/>
      <c r="B22" s="120" t="s">
        <v>129</v>
      </c>
      <c r="C22" s="121"/>
      <c r="D22" s="121"/>
      <c r="E22" s="121"/>
      <c r="F22" s="25">
        <f>SUM('01_sadové úpravy'!G24,'01_sadové úpravy'!G25,'01_sadové úpravy'!G26)</f>
        <v>0</v>
      </c>
      <c r="G22" s="27"/>
      <c r="H22" s="10"/>
      <c r="I22" s="10"/>
      <c r="J22" s="2"/>
      <c r="K22" s="2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</row>
    <row r="23" spans="1:102" ht="24.95" customHeight="1" x14ac:dyDescent="0.2">
      <c r="A23" s="1"/>
      <c r="B23" s="122" t="s">
        <v>130</v>
      </c>
      <c r="C23" s="122"/>
      <c r="D23" s="122"/>
      <c r="E23" s="122"/>
      <c r="F23" s="28">
        <f>SUM(F21:F22)</f>
        <v>0</v>
      </c>
      <c r="G23" s="27"/>
      <c r="H23" s="10"/>
      <c r="I23" s="10"/>
      <c r="J23" s="2"/>
      <c r="K23" s="2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</row>
    <row r="24" spans="1:102" s="32" customFormat="1" ht="24.95" customHeight="1" x14ac:dyDescent="0.2">
      <c r="A24" s="29"/>
      <c r="B24" s="15"/>
      <c r="C24" s="15"/>
      <c r="D24" s="15"/>
      <c r="E24" s="15"/>
      <c r="F24" s="15"/>
      <c r="G24" s="30"/>
      <c r="H24" s="15"/>
      <c r="I24" s="15"/>
      <c r="J24" s="31"/>
      <c r="K24" s="31"/>
    </row>
    <row r="25" spans="1:102" s="32" customFormat="1" ht="24.95" customHeight="1" x14ac:dyDescent="0.2">
      <c r="A25" s="33"/>
      <c r="B25" s="123" t="s">
        <v>131</v>
      </c>
      <c r="C25" s="124"/>
      <c r="D25" s="124"/>
      <c r="E25" s="124"/>
      <c r="F25" s="34">
        <f>SUM('01_sadové úpravy'!G79,'01_sadové úpravy'!G103)</f>
        <v>0</v>
      </c>
      <c r="G25" s="30"/>
      <c r="H25" s="15"/>
      <c r="I25" s="15"/>
      <c r="J25" s="31"/>
      <c r="K25" s="31"/>
    </row>
    <row r="26" spans="1:102" s="32" customFormat="1" ht="24.95" customHeight="1" x14ac:dyDescent="0.2">
      <c r="A26" s="33"/>
      <c r="B26" s="123" t="s">
        <v>132</v>
      </c>
      <c r="C26" s="124"/>
      <c r="D26" s="124"/>
      <c r="E26" s="124"/>
      <c r="F26" s="34">
        <f>SUM('01_sadové úpravy'!G74,'01_sadové úpravy'!G91)</f>
        <v>0</v>
      </c>
      <c r="G26" s="30"/>
      <c r="H26" s="15"/>
      <c r="I26" s="15"/>
      <c r="J26" s="31"/>
      <c r="K26" s="31"/>
    </row>
    <row r="27" spans="1:102" ht="24.95" customHeight="1" x14ac:dyDescent="0.2">
      <c r="A27" s="1"/>
      <c r="B27" s="116" t="s">
        <v>20</v>
      </c>
      <c r="C27" s="117"/>
      <c r="D27" s="117"/>
      <c r="E27" s="117"/>
      <c r="F27" s="35">
        <f>SUM(F25:F26)</f>
        <v>0</v>
      </c>
      <c r="G27" s="27"/>
      <c r="H27" s="10"/>
      <c r="I27" s="10"/>
      <c r="J27" s="2"/>
      <c r="K27" s="2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</row>
    <row r="28" spans="1:102" s="32" customFormat="1" ht="24.95" customHeight="1" x14ac:dyDescent="0.2">
      <c r="A28" s="29"/>
      <c r="B28" s="15"/>
      <c r="C28" s="15"/>
      <c r="D28" s="15"/>
      <c r="E28" s="15"/>
      <c r="F28" s="15"/>
      <c r="G28" s="30"/>
      <c r="H28" s="15"/>
      <c r="I28" s="15"/>
      <c r="J28" s="31"/>
      <c r="K28" s="31"/>
    </row>
    <row r="29" spans="1:102" ht="24.95" customHeight="1" x14ac:dyDescent="0.2">
      <c r="A29" s="1"/>
      <c r="B29" s="118" t="s">
        <v>138</v>
      </c>
      <c r="C29" s="118"/>
      <c r="D29" s="118"/>
      <c r="E29" s="118"/>
      <c r="F29" s="36">
        <f>SUM(F21,F25)</f>
        <v>0</v>
      </c>
      <c r="G29" s="37"/>
      <c r="H29" s="2"/>
      <c r="I29" s="2"/>
      <c r="J29" s="2"/>
      <c r="K29" s="2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</row>
    <row r="30" spans="1:102" ht="24.95" customHeight="1" x14ac:dyDescent="0.2">
      <c r="A30" s="1"/>
      <c r="B30" s="118" t="s">
        <v>139</v>
      </c>
      <c r="C30" s="118"/>
      <c r="D30" s="118"/>
      <c r="E30" s="118"/>
      <c r="F30" s="36">
        <f>SUM(F22,F26)</f>
        <v>0</v>
      </c>
      <c r="G30" s="37"/>
      <c r="H30" s="2"/>
      <c r="I30" s="2"/>
      <c r="J30" s="2"/>
      <c r="K30" s="2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</row>
    <row r="31" spans="1:102" s="2" customFormat="1" ht="24.95" customHeight="1" x14ac:dyDescent="0.2">
      <c r="A31" s="1"/>
      <c r="B31" s="119" t="s">
        <v>27</v>
      </c>
      <c r="C31" s="119"/>
      <c r="D31" s="119"/>
      <c r="E31" s="119"/>
      <c r="F31" s="38">
        <f>SUM(F29:F30)</f>
        <v>0</v>
      </c>
      <c r="G31" s="39"/>
    </row>
    <row r="32" spans="1:102" ht="24.95" customHeight="1" x14ac:dyDescent="0.2">
      <c r="A32" s="1"/>
      <c r="B32" s="1"/>
      <c r="C32" s="1"/>
      <c r="D32" s="1"/>
      <c r="E32" s="1"/>
      <c r="F32" s="40"/>
      <c r="G32" s="41"/>
      <c r="H32" s="6"/>
      <c r="I32" s="6"/>
      <c r="J32" s="2"/>
      <c r="K32" s="2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</row>
    <row r="33" spans="1:102" s="2" customFormat="1" ht="24.95" customHeight="1" x14ac:dyDescent="0.2">
      <c r="A33" s="1"/>
      <c r="B33" s="119" t="s">
        <v>28</v>
      </c>
      <c r="C33" s="119"/>
      <c r="D33" s="119"/>
      <c r="E33" s="119"/>
      <c r="F33" s="38">
        <f>F31*1.21-F31</f>
        <v>0</v>
      </c>
      <c r="G33" s="42"/>
      <c r="H33" s="43"/>
      <c r="I33" s="43"/>
    </row>
    <row r="34" spans="1:102" ht="24.95" customHeight="1" x14ac:dyDescent="0.2">
      <c r="A34" s="1"/>
      <c r="B34" s="1"/>
      <c r="C34" s="1"/>
      <c r="D34" s="1"/>
      <c r="E34" s="1"/>
      <c r="F34" s="40"/>
      <c r="G34" s="41"/>
      <c r="H34" s="6"/>
      <c r="I34" s="6"/>
      <c r="J34" s="2"/>
      <c r="K34" s="2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</row>
    <row r="35" spans="1:102" ht="24.95" customHeight="1" x14ac:dyDescent="0.2">
      <c r="A35" s="1"/>
      <c r="B35" s="115" t="s">
        <v>29</v>
      </c>
      <c r="C35" s="115"/>
      <c r="D35" s="115"/>
      <c r="E35" s="115"/>
      <c r="F35" s="44">
        <f>SUM(F31,F33)</f>
        <v>0</v>
      </c>
      <c r="G35" s="41"/>
      <c r="H35" s="6"/>
      <c r="I35" s="6"/>
      <c r="J35" s="2"/>
      <c r="K35" s="2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</row>
    <row r="36" spans="1:102" ht="24.95" customHeight="1" x14ac:dyDescent="0.2">
      <c r="A36" s="1"/>
      <c r="B36" s="1"/>
      <c r="C36" s="1"/>
      <c r="D36" s="1"/>
      <c r="E36" s="1"/>
      <c r="F36" s="1"/>
      <c r="G36" s="2"/>
      <c r="H36" s="2"/>
      <c r="I36" s="2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</row>
    <row r="37" spans="1:102" ht="24.95" customHeight="1" x14ac:dyDescent="0.2">
      <c r="A37" s="1"/>
      <c r="B37" s="1"/>
      <c r="C37" s="1"/>
      <c r="D37" s="1"/>
      <c r="E37" s="1"/>
      <c r="F37" s="1"/>
      <c r="G37" s="2"/>
      <c r="H37" s="2"/>
      <c r="I37" s="2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</row>
    <row r="38" spans="1:102" ht="24.95" customHeight="1" x14ac:dyDescent="0.2">
      <c r="A38" s="1"/>
      <c r="B38" s="1"/>
      <c r="C38" s="1"/>
      <c r="D38" s="1"/>
      <c r="E38" s="1"/>
      <c r="F38" s="1"/>
      <c r="G38" s="2"/>
      <c r="H38" s="2"/>
      <c r="I38" s="2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</row>
    <row r="40" spans="1:102" ht="26.25" customHeight="1" x14ac:dyDescent="0.2">
      <c r="B40" s="2" t="s">
        <v>175</v>
      </c>
    </row>
  </sheetData>
  <sheetProtection password="EDF0" sheet="1" objects="1" scenarios="1"/>
  <mergeCells count="11">
    <mergeCell ref="B21:E21"/>
    <mergeCell ref="B22:E22"/>
    <mergeCell ref="B23:E23"/>
    <mergeCell ref="B25:E25"/>
    <mergeCell ref="B26:E26"/>
    <mergeCell ref="B35:E35"/>
    <mergeCell ref="B27:E27"/>
    <mergeCell ref="B29:E29"/>
    <mergeCell ref="B30:E30"/>
    <mergeCell ref="B31:E31"/>
    <mergeCell ref="B33:E33"/>
  </mergeCells>
  <pageMargins left="0.39370078740157483" right="0.31496062992125984" top="0.39370078740157483" bottom="0.39370078740157483" header="0.51181102362204722" footer="0.51181102362204722"/>
  <pageSetup paperSize="9" scale="52" firstPageNumber="0" fitToHeight="0" orientation="portrait" horizontalDpi="4294967294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Z104"/>
  <sheetViews>
    <sheetView tabSelected="1" view="pageBreakPreview" topLeftCell="A52" zoomScale="80" zoomScaleNormal="75" zoomScaleSheetLayoutView="80" workbookViewId="0">
      <selection activeCell="B64" sqref="B64:F64"/>
    </sheetView>
  </sheetViews>
  <sheetFormatPr defaultRowHeight="14.25" x14ac:dyDescent="0.2"/>
  <cols>
    <col min="1" max="1" width="15.7109375" style="45" customWidth="1"/>
    <col min="2" max="2" width="55.7109375" style="2" customWidth="1"/>
    <col min="3" max="3" width="70.7109375" style="2" customWidth="1"/>
    <col min="4" max="4" width="13.7109375" style="46" customWidth="1"/>
    <col min="5" max="5" width="13.7109375" style="45" customWidth="1"/>
    <col min="6" max="6" width="16.7109375" style="47" customWidth="1"/>
    <col min="7" max="7" width="21.7109375" style="104" customWidth="1"/>
    <col min="8" max="8" width="73.140625" style="48" customWidth="1"/>
    <col min="9" max="11" width="9.140625" style="48"/>
    <col min="12" max="104" width="9.140625" style="49"/>
    <col min="105" max="16384" width="9.140625" style="3"/>
  </cols>
  <sheetData>
    <row r="1" spans="1:104" ht="24.95" customHeight="1" x14ac:dyDescent="0.2">
      <c r="A1" s="1"/>
      <c r="B1" s="1"/>
      <c r="C1" s="1"/>
      <c r="D1" s="1"/>
      <c r="E1" s="1"/>
      <c r="F1" s="1"/>
      <c r="G1" s="37"/>
      <c r="H1" s="2"/>
      <c r="I1" s="2"/>
      <c r="J1" s="2"/>
      <c r="K1" s="2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</row>
    <row r="2" spans="1:104" ht="24.95" customHeight="1" x14ac:dyDescent="0.25">
      <c r="A2" s="1"/>
      <c r="B2" s="4" t="s">
        <v>22</v>
      </c>
      <c r="C2" s="125" t="s">
        <v>188</v>
      </c>
      <c r="D2" s="125"/>
      <c r="E2" s="125"/>
      <c r="F2" s="125"/>
      <c r="G2" s="41"/>
      <c r="H2" s="6"/>
      <c r="I2" s="6"/>
      <c r="J2" s="2"/>
      <c r="K2" s="2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</row>
    <row r="3" spans="1:104" ht="24.95" customHeight="1" x14ac:dyDescent="0.25">
      <c r="A3" s="1"/>
      <c r="B3" s="7" t="s">
        <v>142</v>
      </c>
      <c r="C3" s="8" t="s">
        <v>141</v>
      </c>
      <c r="D3" s="1"/>
      <c r="E3" s="1"/>
      <c r="F3" s="1"/>
      <c r="G3" s="37"/>
      <c r="H3" s="2"/>
      <c r="I3" s="2"/>
      <c r="J3" s="2"/>
      <c r="K3" s="2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</row>
    <row r="4" spans="1:104" ht="24.95" customHeight="1" x14ac:dyDescent="0.2">
      <c r="A4" s="1"/>
      <c r="B4" s="3"/>
      <c r="C4" s="6"/>
      <c r="D4" s="6"/>
      <c r="E4" s="6"/>
      <c r="F4" s="6"/>
      <c r="G4" s="41"/>
      <c r="H4" s="6"/>
      <c r="I4" s="6"/>
      <c r="J4" s="2"/>
      <c r="K4" s="2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</row>
    <row r="5" spans="1:104" s="53" customFormat="1" ht="35.1" customHeight="1" x14ac:dyDescent="0.2">
      <c r="A5" s="50"/>
      <c r="B5" s="126" t="s">
        <v>0</v>
      </c>
      <c r="C5" s="126"/>
      <c r="D5" s="126"/>
      <c r="E5" s="126"/>
      <c r="F5" s="126"/>
      <c r="G5" s="126"/>
      <c r="H5" s="51"/>
      <c r="I5" s="51"/>
      <c r="J5" s="51"/>
      <c r="K5" s="51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2"/>
      <c r="BN5" s="52"/>
      <c r="BO5" s="52"/>
      <c r="BP5" s="52"/>
      <c r="BQ5" s="52"/>
      <c r="BR5" s="52"/>
      <c r="BS5" s="52"/>
      <c r="BT5" s="52"/>
      <c r="BU5" s="52"/>
      <c r="BV5" s="52"/>
      <c r="BW5" s="52"/>
      <c r="BX5" s="52"/>
      <c r="BY5" s="52"/>
      <c r="BZ5" s="52"/>
      <c r="CA5" s="52"/>
      <c r="CB5" s="52"/>
      <c r="CC5" s="52"/>
      <c r="CD5" s="52"/>
      <c r="CE5" s="52"/>
      <c r="CF5" s="52"/>
      <c r="CG5" s="52"/>
      <c r="CH5" s="52"/>
      <c r="CI5" s="52"/>
      <c r="CJ5" s="52"/>
      <c r="CK5" s="52"/>
      <c r="CL5" s="52"/>
      <c r="CM5" s="52"/>
      <c r="CN5" s="52"/>
      <c r="CO5" s="52"/>
      <c r="CP5" s="52"/>
      <c r="CQ5" s="52"/>
      <c r="CR5" s="52"/>
      <c r="CS5" s="52"/>
      <c r="CT5" s="52"/>
      <c r="CU5" s="52"/>
      <c r="CV5" s="52"/>
      <c r="CW5" s="52"/>
      <c r="CX5" s="52"/>
      <c r="CY5" s="52"/>
      <c r="CZ5" s="52"/>
    </row>
    <row r="6" spans="1:104" s="56" customFormat="1" ht="24.95" customHeight="1" x14ac:dyDescent="0.2">
      <c r="A6" s="127"/>
      <c r="B6" s="128" t="s">
        <v>1</v>
      </c>
      <c r="C6" s="128" t="s">
        <v>2</v>
      </c>
      <c r="D6" s="129" t="s">
        <v>3</v>
      </c>
      <c r="E6" s="130" t="s">
        <v>15</v>
      </c>
      <c r="F6" s="135" t="s">
        <v>4</v>
      </c>
      <c r="G6" s="134" t="s">
        <v>16</v>
      </c>
      <c r="H6" s="54"/>
      <c r="I6" s="54"/>
      <c r="J6" s="54"/>
      <c r="K6" s="54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  <c r="BM6" s="55"/>
      <c r="BN6" s="55"/>
      <c r="BO6" s="55"/>
      <c r="BP6" s="55"/>
      <c r="BQ6" s="55"/>
      <c r="BR6" s="55"/>
      <c r="BS6" s="55"/>
      <c r="BT6" s="55"/>
      <c r="BU6" s="55"/>
      <c r="BV6" s="55"/>
      <c r="BW6" s="55"/>
      <c r="BX6" s="55"/>
      <c r="BY6" s="55"/>
      <c r="BZ6" s="55"/>
      <c r="CA6" s="55"/>
      <c r="CB6" s="55"/>
      <c r="CC6" s="55"/>
      <c r="CD6" s="55"/>
      <c r="CE6" s="55"/>
      <c r="CF6" s="55"/>
      <c r="CG6" s="55"/>
      <c r="CH6" s="55"/>
      <c r="CI6" s="55"/>
      <c r="CJ6" s="55"/>
      <c r="CK6" s="55"/>
      <c r="CL6" s="55"/>
      <c r="CM6" s="55"/>
      <c r="CN6" s="55"/>
      <c r="CO6" s="55"/>
      <c r="CP6" s="55"/>
      <c r="CQ6" s="55"/>
      <c r="CR6" s="55"/>
      <c r="CS6" s="55"/>
      <c r="CT6" s="55"/>
      <c r="CU6" s="55"/>
      <c r="CV6" s="55"/>
      <c r="CW6" s="55"/>
      <c r="CX6" s="55"/>
      <c r="CY6" s="55"/>
      <c r="CZ6" s="55"/>
    </row>
    <row r="7" spans="1:104" ht="24.95" customHeight="1" x14ac:dyDescent="0.2">
      <c r="A7" s="127"/>
      <c r="B7" s="128"/>
      <c r="C7" s="128"/>
      <c r="D7" s="129"/>
      <c r="E7" s="131"/>
      <c r="F7" s="135"/>
      <c r="G7" s="134"/>
    </row>
    <row r="8" spans="1:104" ht="24.95" customHeight="1" x14ac:dyDescent="0.2">
      <c r="A8" s="57"/>
      <c r="B8" s="132" t="s">
        <v>32</v>
      </c>
      <c r="C8" s="132"/>
      <c r="D8" s="132"/>
      <c r="E8" s="132"/>
      <c r="F8" s="132"/>
      <c r="G8" s="132"/>
      <c r="I8" s="49"/>
      <c r="J8" s="49"/>
      <c r="K8" s="49"/>
    </row>
    <row r="9" spans="1:104" ht="24.95" customHeight="1" x14ac:dyDescent="0.2">
      <c r="A9" s="58" t="s">
        <v>147</v>
      </c>
      <c r="B9" s="59" t="s">
        <v>158</v>
      </c>
      <c r="C9" s="59" t="s">
        <v>36</v>
      </c>
      <c r="D9" s="60" t="s">
        <v>140</v>
      </c>
      <c r="E9" s="60">
        <v>4</v>
      </c>
      <c r="F9" s="105"/>
      <c r="G9" s="61">
        <f>E9*F9</f>
        <v>0</v>
      </c>
      <c r="I9" s="49"/>
      <c r="J9" s="49"/>
      <c r="K9" s="49"/>
    </row>
    <row r="10" spans="1:104" ht="24.95" customHeight="1" x14ac:dyDescent="0.2">
      <c r="A10" s="58" t="s">
        <v>147</v>
      </c>
      <c r="B10" s="59" t="s">
        <v>159</v>
      </c>
      <c r="C10" s="59" t="s">
        <v>37</v>
      </c>
      <c r="D10" s="60" t="s">
        <v>140</v>
      </c>
      <c r="E10" s="60">
        <v>3</v>
      </c>
      <c r="F10" s="105"/>
      <c r="G10" s="61">
        <f t="shared" ref="G10:G23" si="0">E10*F10</f>
        <v>0</v>
      </c>
      <c r="I10" s="49"/>
      <c r="J10" s="49"/>
      <c r="K10" s="49"/>
    </row>
    <row r="11" spans="1:104" ht="24.95" customHeight="1" x14ac:dyDescent="0.2">
      <c r="A11" s="58" t="s">
        <v>147</v>
      </c>
      <c r="B11" s="59" t="s">
        <v>160</v>
      </c>
      <c r="C11" s="59" t="s">
        <v>38</v>
      </c>
      <c r="D11" s="60" t="s">
        <v>140</v>
      </c>
      <c r="E11" s="60">
        <v>3</v>
      </c>
      <c r="F11" s="105"/>
      <c r="G11" s="61">
        <f t="shared" si="0"/>
        <v>0</v>
      </c>
      <c r="I11" s="49"/>
      <c r="J11" s="49"/>
      <c r="K11" s="49"/>
    </row>
    <row r="12" spans="1:104" ht="24.95" customHeight="1" x14ac:dyDescent="0.2">
      <c r="A12" s="58" t="s">
        <v>147</v>
      </c>
      <c r="B12" s="59" t="s">
        <v>161</v>
      </c>
      <c r="C12" s="59" t="s">
        <v>39</v>
      </c>
      <c r="D12" s="60" t="s">
        <v>140</v>
      </c>
      <c r="E12" s="60">
        <v>4</v>
      </c>
      <c r="F12" s="105"/>
      <c r="G12" s="61">
        <f t="shared" si="0"/>
        <v>0</v>
      </c>
      <c r="I12" s="49"/>
      <c r="J12" s="49"/>
      <c r="K12" s="49"/>
    </row>
    <row r="13" spans="1:104" ht="24.95" customHeight="1" x14ac:dyDescent="0.2">
      <c r="A13" s="58" t="s">
        <v>147</v>
      </c>
      <c r="B13" s="59" t="s">
        <v>162</v>
      </c>
      <c r="C13" s="59" t="s">
        <v>40</v>
      </c>
      <c r="D13" s="60" t="s">
        <v>140</v>
      </c>
      <c r="E13" s="60">
        <v>3</v>
      </c>
      <c r="F13" s="105"/>
      <c r="G13" s="61">
        <f t="shared" si="0"/>
        <v>0</v>
      </c>
      <c r="I13" s="49"/>
      <c r="J13" s="49"/>
      <c r="K13" s="49"/>
    </row>
    <row r="14" spans="1:104" ht="24.95" customHeight="1" x14ac:dyDescent="0.2">
      <c r="A14" s="58" t="s">
        <v>147</v>
      </c>
      <c r="B14" s="59" t="s">
        <v>163</v>
      </c>
      <c r="C14" s="59" t="s">
        <v>41</v>
      </c>
      <c r="D14" s="60" t="s">
        <v>34</v>
      </c>
      <c r="E14" s="60">
        <v>113</v>
      </c>
      <c r="F14" s="105"/>
      <c r="G14" s="61">
        <f t="shared" si="0"/>
        <v>0</v>
      </c>
      <c r="I14" s="49"/>
      <c r="J14" s="49"/>
      <c r="K14" s="49"/>
    </row>
    <row r="15" spans="1:104" ht="24.95" customHeight="1" x14ac:dyDescent="0.2">
      <c r="A15" s="58" t="s">
        <v>147</v>
      </c>
      <c r="B15" s="59" t="s">
        <v>164</v>
      </c>
      <c r="C15" s="59" t="s">
        <v>42</v>
      </c>
      <c r="D15" s="60" t="s">
        <v>33</v>
      </c>
      <c r="E15" s="60">
        <v>52</v>
      </c>
      <c r="F15" s="105"/>
      <c r="G15" s="61">
        <f t="shared" si="0"/>
        <v>0</v>
      </c>
      <c r="I15" s="49"/>
      <c r="J15" s="49"/>
      <c r="K15" s="49"/>
    </row>
    <row r="16" spans="1:104" ht="24.95" customHeight="1" x14ac:dyDescent="0.2">
      <c r="A16" s="58" t="s">
        <v>147</v>
      </c>
      <c r="B16" s="59" t="s">
        <v>165</v>
      </c>
      <c r="C16" s="59" t="s">
        <v>43</v>
      </c>
      <c r="D16" s="60" t="s">
        <v>33</v>
      </c>
      <c r="E16" s="60">
        <v>48</v>
      </c>
      <c r="F16" s="105"/>
      <c r="G16" s="61">
        <f t="shared" si="0"/>
        <v>0</v>
      </c>
      <c r="I16" s="49"/>
      <c r="J16" s="49"/>
      <c r="K16" s="49"/>
    </row>
    <row r="17" spans="1:104" ht="24.95" customHeight="1" x14ac:dyDescent="0.2">
      <c r="A17" s="58" t="s">
        <v>147</v>
      </c>
      <c r="B17" s="59" t="s">
        <v>166</v>
      </c>
      <c r="C17" s="59" t="s">
        <v>44</v>
      </c>
      <c r="D17" s="60" t="s">
        <v>33</v>
      </c>
      <c r="E17" s="60">
        <v>65</v>
      </c>
      <c r="F17" s="105"/>
      <c r="G17" s="61">
        <f t="shared" si="0"/>
        <v>0</v>
      </c>
      <c r="I17" s="49"/>
      <c r="J17" s="49"/>
      <c r="K17" s="49"/>
    </row>
    <row r="18" spans="1:104" ht="24.95" customHeight="1" x14ac:dyDescent="0.2">
      <c r="A18" s="58" t="s">
        <v>147</v>
      </c>
      <c r="B18" s="59" t="s">
        <v>167</v>
      </c>
      <c r="C18" s="59" t="s">
        <v>45</v>
      </c>
      <c r="D18" s="60" t="s">
        <v>140</v>
      </c>
      <c r="E18" s="60">
        <v>40</v>
      </c>
      <c r="F18" s="105"/>
      <c r="G18" s="61">
        <f t="shared" si="0"/>
        <v>0</v>
      </c>
      <c r="I18" s="49"/>
      <c r="J18" s="49"/>
      <c r="K18" s="49"/>
    </row>
    <row r="19" spans="1:104" ht="24.95" customHeight="1" x14ac:dyDescent="0.2">
      <c r="A19" s="58" t="s">
        <v>147</v>
      </c>
      <c r="B19" s="59" t="s">
        <v>168</v>
      </c>
      <c r="C19" s="59" t="s">
        <v>43</v>
      </c>
      <c r="D19" s="60" t="s">
        <v>33</v>
      </c>
      <c r="E19" s="60">
        <v>12</v>
      </c>
      <c r="F19" s="105"/>
      <c r="G19" s="61">
        <f t="shared" si="0"/>
        <v>0</v>
      </c>
      <c r="I19" s="49"/>
      <c r="J19" s="49"/>
      <c r="K19" s="49"/>
    </row>
    <row r="20" spans="1:104" ht="24.95" customHeight="1" x14ac:dyDescent="0.2">
      <c r="A20" s="58" t="s">
        <v>147</v>
      </c>
      <c r="B20" s="59" t="s">
        <v>169</v>
      </c>
      <c r="C20" s="59" t="s">
        <v>46</v>
      </c>
      <c r="D20" s="60" t="s">
        <v>35</v>
      </c>
      <c r="E20" s="60">
        <v>6</v>
      </c>
      <c r="F20" s="105"/>
      <c r="G20" s="61">
        <f t="shared" si="0"/>
        <v>0</v>
      </c>
      <c r="I20" s="49"/>
      <c r="J20" s="49"/>
      <c r="K20" s="49"/>
    </row>
    <row r="21" spans="1:104" ht="24.95" customHeight="1" x14ac:dyDescent="0.2">
      <c r="A21" s="58" t="s">
        <v>147</v>
      </c>
      <c r="B21" s="59" t="s">
        <v>170</v>
      </c>
      <c r="C21" s="59" t="s">
        <v>47</v>
      </c>
      <c r="D21" s="60" t="s">
        <v>140</v>
      </c>
      <c r="E21" s="60">
        <v>5</v>
      </c>
      <c r="F21" s="105"/>
      <c r="G21" s="61">
        <f t="shared" si="0"/>
        <v>0</v>
      </c>
      <c r="I21" s="49"/>
      <c r="J21" s="49"/>
      <c r="K21" s="49"/>
    </row>
    <row r="22" spans="1:104" ht="24.95" customHeight="1" x14ac:dyDescent="0.2">
      <c r="A22" s="58" t="s">
        <v>147</v>
      </c>
      <c r="B22" s="59" t="s">
        <v>171</v>
      </c>
      <c r="C22" s="59" t="s">
        <v>48</v>
      </c>
      <c r="D22" s="60" t="s">
        <v>140</v>
      </c>
      <c r="E22" s="60">
        <v>11</v>
      </c>
      <c r="F22" s="105"/>
      <c r="G22" s="61">
        <f t="shared" si="0"/>
        <v>0</v>
      </c>
      <c r="I22" s="49"/>
      <c r="J22" s="49"/>
      <c r="K22" s="49"/>
    </row>
    <row r="23" spans="1:104" ht="24.95" customHeight="1" x14ac:dyDescent="0.2">
      <c r="A23" s="58" t="s">
        <v>147</v>
      </c>
      <c r="B23" s="59" t="s">
        <v>172</v>
      </c>
      <c r="C23" s="59" t="s">
        <v>49</v>
      </c>
      <c r="D23" s="60" t="s">
        <v>34</v>
      </c>
      <c r="E23" s="60">
        <v>16</v>
      </c>
      <c r="F23" s="105"/>
      <c r="G23" s="61">
        <f t="shared" si="0"/>
        <v>0</v>
      </c>
      <c r="I23" s="49"/>
      <c r="J23" s="49"/>
      <c r="K23" s="49"/>
    </row>
    <row r="24" spans="1:104" ht="24.95" customHeight="1" x14ac:dyDescent="0.2">
      <c r="A24" s="57"/>
      <c r="B24" s="133" t="s">
        <v>176</v>
      </c>
      <c r="C24" s="133"/>
      <c r="D24" s="62"/>
      <c r="E24" s="63">
        <f>SUM(E9:E23)</f>
        <v>385</v>
      </c>
      <c r="F24" s="62"/>
      <c r="G24" s="64">
        <f>SUM(G9:G23)</f>
        <v>0</v>
      </c>
      <c r="I24" s="49"/>
      <c r="J24" s="49"/>
      <c r="K24" s="49"/>
    </row>
    <row r="25" spans="1:104" s="8" customFormat="1" ht="24.95" customHeight="1" x14ac:dyDescent="0.25">
      <c r="A25" s="65"/>
      <c r="B25" s="169" t="s">
        <v>177</v>
      </c>
      <c r="C25" s="170"/>
      <c r="D25" s="66" t="s">
        <v>21</v>
      </c>
      <c r="E25" s="63">
        <v>1</v>
      </c>
      <c r="F25" s="176"/>
      <c r="G25" s="64">
        <f>E25*F25</f>
        <v>0</v>
      </c>
      <c r="H25" s="67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  <c r="CD25" s="68"/>
      <c r="CE25" s="68"/>
      <c r="CF25" s="68"/>
      <c r="CG25" s="68"/>
      <c r="CH25" s="68"/>
      <c r="CI25" s="68"/>
      <c r="CJ25" s="68"/>
      <c r="CK25" s="68"/>
      <c r="CL25" s="68"/>
      <c r="CM25" s="68"/>
      <c r="CN25" s="68"/>
      <c r="CO25" s="68"/>
      <c r="CP25" s="68"/>
      <c r="CQ25" s="68"/>
      <c r="CR25" s="68"/>
      <c r="CS25" s="68"/>
      <c r="CT25" s="68"/>
      <c r="CU25" s="68"/>
      <c r="CV25" s="68"/>
      <c r="CW25" s="68"/>
      <c r="CX25" s="68"/>
      <c r="CY25" s="68"/>
      <c r="CZ25" s="68"/>
    </row>
    <row r="26" spans="1:104" s="8" customFormat="1" ht="24.95" customHeight="1" x14ac:dyDescent="0.25">
      <c r="A26" s="65"/>
      <c r="B26" s="169" t="s">
        <v>178</v>
      </c>
      <c r="C26" s="170"/>
      <c r="D26" s="66" t="s">
        <v>21</v>
      </c>
      <c r="E26" s="63">
        <v>1</v>
      </c>
      <c r="F26" s="176"/>
      <c r="G26" s="64">
        <f>E26*F26</f>
        <v>0</v>
      </c>
      <c r="H26" s="67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  <c r="CD26" s="68"/>
      <c r="CE26" s="68"/>
      <c r="CF26" s="68"/>
      <c r="CG26" s="68"/>
      <c r="CH26" s="68"/>
      <c r="CI26" s="68"/>
      <c r="CJ26" s="68"/>
      <c r="CK26" s="68"/>
      <c r="CL26" s="68"/>
      <c r="CM26" s="68"/>
      <c r="CN26" s="68"/>
      <c r="CO26" s="68"/>
      <c r="CP26" s="68"/>
      <c r="CQ26" s="68"/>
      <c r="CR26" s="68"/>
      <c r="CS26" s="68"/>
      <c r="CT26" s="68"/>
      <c r="CU26" s="68"/>
      <c r="CV26" s="68"/>
      <c r="CW26" s="68"/>
      <c r="CX26" s="68"/>
      <c r="CY26" s="68"/>
      <c r="CZ26" s="68"/>
    </row>
    <row r="27" spans="1:104" ht="24.95" customHeight="1" x14ac:dyDescent="0.2">
      <c r="A27" s="57"/>
      <c r="B27" s="132" t="s">
        <v>53</v>
      </c>
      <c r="C27" s="132"/>
      <c r="D27" s="132"/>
      <c r="E27" s="132"/>
      <c r="F27" s="132"/>
      <c r="G27" s="132"/>
      <c r="I27" s="49"/>
      <c r="J27" s="49"/>
      <c r="K27" s="49"/>
    </row>
    <row r="28" spans="1:104" ht="24.95" customHeight="1" x14ac:dyDescent="0.2">
      <c r="A28" s="58" t="s">
        <v>147</v>
      </c>
      <c r="B28" s="59" t="s">
        <v>173</v>
      </c>
      <c r="C28" s="59" t="s">
        <v>51</v>
      </c>
      <c r="D28" s="60" t="s">
        <v>99</v>
      </c>
      <c r="E28" s="60">
        <v>11</v>
      </c>
      <c r="F28" s="105"/>
      <c r="G28" s="61">
        <f>E28*F28</f>
        <v>0</v>
      </c>
      <c r="I28" s="49"/>
      <c r="J28" s="49"/>
      <c r="K28" s="49"/>
    </row>
    <row r="29" spans="1:104" ht="24.95" customHeight="1" x14ac:dyDescent="0.2">
      <c r="A29" s="58" t="s">
        <v>147</v>
      </c>
      <c r="B29" s="59" t="s">
        <v>174</v>
      </c>
      <c r="C29" s="59" t="s">
        <v>52</v>
      </c>
      <c r="D29" s="60" t="s">
        <v>99</v>
      </c>
      <c r="E29" s="60">
        <v>27</v>
      </c>
      <c r="F29" s="105"/>
      <c r="G29" s="61">
        <f>E29*F29</f>
        <v>0</v>
      </c>
      <c r="I29" s="49"/>
      <c r="J29" s="49"/>
      <c r="K29" s="49"/>
    </row>
    <row r="30" spans="1:104" ht="24.95" customHeight="1" x14ac:dyDescent="0.2">
      <c r="A30" s="57"/>
      <c r="B30" s="171" t="s">
        <v>50</v>
      </c>
      <c r="C30" s="172"/>
      <c r="D30" s="172"/>
      <c r="E30" s="172"/>
      <c r="F30" s="172"/>
      <c r="G30" s="173"/>
      <c r="I30" s="49"/>
      <c r="J30" s="49"/>
      <c r="K30" s="49"/>
    </row>
    <row r="31" spans="1:104" ht="24.95" customHeight="1" x14ac:dyDescent="0.2">
      <c r="A31" s="58" t="s">
        <v>147</v>
      </c>
      <c r="B31" s="59" t="s">
        <v>54</v>
      </c>
      <c r="C31" s="59" t="s">
        <v>52</v>
      </c>
      <c r="D31" s="60" t="s">
        <v>99</v>
      </c>
      <c r="E31" s="60">
        <v>26</v>
      </c>
      <c r="F31" s="105"/>
      <c r="G31" s="61">
        <f>E31*F31</f>
        <v>0</v>
      </c>
      <c r="I31" s="49"/>
      <c r="J31" s="49"/>
      <c r="K31" s="49"/>
    </row>
    <row r="32" spans="1:104" ht="24.95" customHeight="1" x14ac:dyDescent="0.2">
      <c r="A32" s="58" t="s">
        <v>147</v>
      </c>
      <c r="B32" s="59" t="s">
        <v>56</v>
      </c>
      <c r="C32" s="59" t="s">
        <v>55</v>
      </c>
      <c r="D32" s="60" t="s">
        <v>99</v>
      </c>
      <c r="E32" s="60">
        <v>53</v>
      </c>
      <c r="F32" s="105"/>
      <c r="G32" s="61">
        <f t="shared" ref="G32:G55" si="1">E32*F32</f>
        <v>0</v>
      </c>
      <c r="I32" s="49"/>
      <c r="J32" s="49"/>
      <c r="K32" s="49"/>
    </row>
    <row r="33" spans="1:11" ht="24.95" customHeight="1" x14ac:dyDescent="0.2">
      <c r="A33" s="58" t="s">
        <v>147</v>
      </c>
      <c r="B33" s="59" t="s">
        <v>57</v>
      </c>
      <c r="C33" s="59" t="s">
        <v>58</v>
      </c>
      <c r="D33" s="60" t="s">
        <v>99</v>
      </c>
      <c r="E33" s="60">
        <v>76</v>
      </c>
      <c r="F33" s="105"/>
      <c r="G33" s="61">
        <f t="shared" si="1"/>
        <v>0</v>
      </c>
      <c r="I33" s="49"/>
      <c r="J33" s="49"/>
      <c r="K33" s="49"/>
    </row>
    <row r="34" spans="1:11" ht="24.95" customHeight="1" x14ac:dyDescent="0.2">
      <c r="A34" s="58" t="s">
        <v>147</v>
      </c>
      <c r="B34" s="59" t="s">
        <v>59</v>
      </c>
      <c r="C34" s="59" t="s">
        <v>60</v>
      </c>
      <c r="D34" s="60" t="s">
        <v>99</v>
      </c>
      <c r="E34" s="60">
        <v>43</v>
      </c>
      <c r="F34" s="105"/>
      <c r="G34" s="61">
        <f t="shared" si="1"/>
        <v>0</v>
      </c>
      <c r="I34" s="49"/>
      <c r="J34" s="49"/>
      <c r="K34" s="49"/>
    </row>
    <row r="35" spans="1:11" ht="24.95" customHeight="1" x14ac:dyDescent="0.2">
      <c r="A35" s="58" t="s">
        <v>147</v>
      </c>
      <c r="B35" s="59" t="s">
        <v>61</v>
      </c>
      <c r="C35" s="59" t="s">
        <v>62</v>
      </c>
      <c r="D35" s="60" t="s">
        <v>99</v>
      </c>
      <c r="E35" s="60">
        <v>61</v>
      </c>
      <c r="F35" s="105"/>
      <c r="G35" s="61">
        <f t="shared" si="1"/>
        <v>0</v>
      </c>
      <c r="I35" s="49"/>
      <c r="J35" s="49"/>
      <c r="K35" s="49"/>
    </row>
    <row r="36" spans="1:11" ht="24.95" customHeight="1" x14ac:dyDescent="0.2">
      <c r="A36" s="58" t="s">
        <v>147</v>
      </c>
      <c r="B36" s="59" t="s">
        <v>63</v>
      </c>
      <c r="C36" s="59" t="s">
        <v>64</v>
      </c>
      <c r="D36" s="60" t="s">
        <v>99</v>
      </c>
      <c r="E36" s="60">
        <v>98</v>
      </c>
      <c r="F36" s="105"/>
      <c r="G36" s="61">
        <f t="shared" si="1"/>
        <v>0</v>
      </c>
      <c r="I36" s="49"/>
      <c r="J36" s="49"/>
      <c r="K36" s="49"/>
    </row>
    <row r="37" spans="1:11" ht="24.95" customHeight="1" x14ac:dyDescent="0.2">
      <c r="A37" s="58" t="s">
        <v>147</v>
      </c>
      <c r="B37" s="59" t="s">
        <v>65</v>
      </c>
      <c r="C37" s="59" t="s">
        <v>64</v>
      </c>
      <c r="D37" s="60" t="s">
        <v>99</v>
      </c>
      <c r="E37" s="60">
        <v>49</v>
      </c>
      <c r="F37" s="105"/>
      <c r="G37" s="61">
        <f t="shared" si="1"/>
        <v>0</v>
      </c>
      <c r="I37" s="49"/>
      <c r="J37" s="49"/>
      <c r="K37" s="49"/>
    </row>
    <row r="38" spans="1:11" ht="24.95" customHeight="1" x14ac:dyDescent="0.2">
      <c r="A38" s="58" t="s">
        <v>147</v>
      </c>
      <c r="B38" s="59" t="s">
        <v>66</v>
      </c>
      <c r="C38" s="59" t="s">
        <v>64</v>
      </c>
      <c r="D38" s="60" t="s">
        <v>99</v>
      </c>
      <c r="E38" s="60">
        <v>44</v>
      </c>
      <c r="F38" s="105"/>
      <c r="G38" s="61">
        <f t="shared" si="1"/>
        <v>0</v>
      </c>
      <c r="I38" s="49"/>
      <c r="J38" s="49"/>
      <c r="K38" s="49"/>
    </row>
    <row r="39" spans="1:11" ht="24.95" customHeight="1" x14ac:dyDescent="0.2">
      <c r="A39" s="58" t="s">
        <v>147</v>
      </c>
      <c r="B39" s="59" t="s">
        <v>67</v>
      </c>
      <c r="C39" s="59" t="s">
        <v>68</v>
      </c>
      <c r="D39" s="60" t="s">
        <v>99</v>
      </c>
      <c r="E39" s="60">
        <v>61</v>
      </c>
      <c r="F39" s="105"/>
      <c r="G39" s="61">
        <f t="shared" si="1"/>
        <v>0</v>
      </c>
      <c r="I39" s="49"/>
      <c r="J39" s="49"/>
      <c r="K39" s="49"/>
    </row>
    <row r="40" spans="1:11" ht="24.95" customHeight="1" x14ac:dyDescent="0.2">
      <c r="A40" s="58" t="s">
        <v>147</v>
      </c>
      <c r="B40" s="59" t="s">
        <v>69</v>
      </c>
      <c r="C40" s="59" t="s">
        <v>70</v>
      </c>
      <c r="D40" s="60" t="s">
        <v>99</v>
      </c>
      <c r="E40" s="60">
        <v>49</v>
      </c>
      <c r="F40" s="105"/>
      <c r="G40" s="61">
        <f t="shared" si="1"/>
        <v>0</v>
      </c>
      <c r="I40" s="49"/>
      <c r="J40" s="49"/>
      <c r="K40" s="49"/>
    </row>
    <row r="41" spans="1:11" ht="24.95" customHeight="1" x14ac:dyDescent="0.2">
      <c r="A41" s="58" t="s">
        <v>147</v>
      </c>
      <c r="B41" s="59" t="s">
        <v>71</v>
      </c>
      <c r="C41" s="59" t="s">
        <v>70</v>
      </c>
      <c r="D41" s="60" t="s">
        <v>99</v>
      </c>
      <c r="E41" s="60">
        <v>40</v>
      </c>
      <c r="F41" s="105"/>
      <c r="G41" s="61">
        <f t="shared" si="1"/>
        <v>0</v>
      </c>
      <c r="I41" s="49"/>
      <c r="J41" s="49"/>
      <c r="K41" s="49"/>
    </row>
    <row r="42" spans="1:11" ht="24.95" customHeight="1" x14ac:dyDescent="0.2">
      <c r="A42" s="58" t="s">
        <v>147</v>
      </c>
      <c r="B42" s="59" t="s">
        <v>72</v>
      </c>
      <c r="C42" s="59" t="s">
        <v>73</v>
      </c>
      <c r="D42" s="60" t="s">
        <v>99</v>
      </c>
      <c r="E42" s="60">
        <v>31</v>
      </c>
      <c r="F42" s="105"/>
      <c r="G42" s="61">
        <f t="shared" si="1"/>
        <v>0</v>
      </c>
      <c r="I42" s="49"/>
      <c r="J42" s="49"/>
      <c r="K42" s="49"/>
    </row>
    <row r="43" spans="1:11" ht="24.95" customHeight="1" x14ac:dyDescent="0.2">
      <c r="A43" s="58" t="s">
        <v>147</v>
      </c>
      <c r="B43" s="59" t="s">
        <v>75</v>
      </c>
      <c r="C43" s="59" t="s">
        <v>74</v>
      </c>
      <c r="D43" s="60" t="s">
        <v>99</v>
      </c>
      <c r="E43" s="60">
        <v>77</v>
      </c>
      <c r="F43" s="105"/>
      <c r="G43" s="61">
        <f t="shared" si="1"/>
        <v>0</v>
      </c>
      <c r="I43" s="49"/>
      <c r="J43" s="49"/>
      <c r="K43" s="49"/>
    </row>
    <row r="44" spans="1:11" ht="24.95" customHeight="1" x14ac:dyDescent="0.2">
      <c r="A44" s="58" t="s">
        <v>147</v>
      </c>
      <c r="B44" s="59" t="s">
        <v>79</v>
      </c>
      <c r="C44" s="59" t="s">
        <v>76</v>
      </c>
      <c r="D44" s="60" t="s">
        <v>99</v>
      </c>
      <c r="E44" s="60">
        <v>40</v>
      </c>
      <c r="F44" s="105"/>
      <c r="G44" s="61">
        <f t="shared" si="1"/>
        <v>0</v>
      </c>
      <c r="I44" s="49"/>
      <c r="J44" s="49"/>
      <c r="K44" s="49"/>
    </row>
    <row r="45" spans="1:11" ht="24.95" customHeight="1" x14ac:dyDescent="0.2">
      <c r="A45" s="58" t="s">
        <v>147</v>
      </c>
      <c r="B45" s="59" t="s">
        <v>77</v>
      </c>
      <c r="C45" s="59" t="s">
        <v>78</v>
      </c>
      <c r="D45" s="60" t="s">
        <v>99</v>
      </c>
      <c r="E45" s="60">
        <v>67</v>
      </c>
      <c r="F45" s="105"/>
      <c r="G45" s="61">
        <f t="shared" si="1"/>
        <v>0</v>
      </c>
      <c r="I45" s="49"/>
      <c r="J45" s="49"/>
      <c r="K45" s="49"/>
    </row>
    <row r="46" spans="1:11" ht="24.95" customHeight="1" x14ac:dyDescent="0.2">
      <c r="A46" s="58" t="s">
        <v>147</v>
      </c>
      <c r="B46" s="59" t="s">
        <v>80</v>
      </c>
      <c r="C46" s="59" t="s">
        <v>81</v>
      </c>
      <c r="D46" s="60" t="s">
        <v>99</v>
      </c>
      <c r="E46" s="60">
        <v>49</v>
      </c>
      <c r="F46" s="105"/>
      <c r="G46" s="61">
        <f t="shared" si="1"/>
        <v>0</v>
      </c>
      <c r="I46" s="49"/>
      <c r="J46" s="49"/>
      <c r="K46" s="49"/>
    </row>
    <row r="47" spans="1:11" ht="24.95" customHeight="1" x14ac:dyDescent="0.2">
      <c r="A47" s="58" t="s">
        <v>147</v>
      </c>
      <c r="B47" s="59" t="s">
        <v>82</v>
      </c>
      <c r="C47" s="59" t="s">
        <v>83</v>
      </c>
      <c r="D47" s="60" t="s">
        <v>99</v>
      </c>
      <c r="E47" s="60">
        <v>49</v>
      </c>
      <c r="F47" s="105"/>
      <c r="G47" s="61">
        <f t="shared" si="1"/>
        <v>0</v>
      </c>
      <c r="I47" s="49"/>
      <c r="J47" s="49"/>
      <c r="K47" s="49"/>
    </row>
    <row r="48" spans="1:11" ht="24.95" customHeight="1" x14ac:dyDescent="0.2">
      <c r="A48" s="58" t="s">
        <v>147</v>
      </c>
      <c r="B48" s="59" t="s">
        <v>84</v>
      </c>
      <c r="C48" s="59" t="s">
        <v>85</v>
      </c>
      <c r="D48" s="60" t="s">
        <v>99</v>
      </c>
      <c r="E48" s="60">
        <v>31</v>
      </c>
      <c r="F48" s="105"/>
      <c r="G48" s="61">
        <f t="shared" si="1"/>
        <v>0</v>
      </c>
      <c r="I48" s="49"/>
      <c r="J48" s="49"/>
      <c r="K48" s="49"/>
    </row>
    <row r="49" spans="1:104" ht="24.95" customHeight="1" x14ac:dyDescent="0.2">
      <c r="A49" s="58" t="s">
        <v>147</v>
      </c>
      <c r="B49" s="59" t="s">
        <v>86</v>
      </c>
      <c r="C49" s="59" t="s">
        <v>87</v>
      </c>
      <c r="D49" s="60" t="s">
        <v>99</v>
      </c>
      <c r="E49" s="60">
        <v>22</v>
      </c>
      <c r="F49" s="105"/>
      <c r="G49" s="61">
        <f t="shared" si="1"/>
        <v>0</v>
      </c>
      <c r="I49" s="49"/>
      <c r="J49" s="49"/>
      <c r="K49" s="49"/>
    </row>
    <row r="50" spans="1:104" ht="24.95" customHeight="1" x14ac:dyDescent="0.2">
      <c r="A50" s="58" t="s">
        <v>147</v>
      </c>
      <c r="B50" s="59" t="s">
        <v>88</v>
      </c>
      <c r="C50" s="59" t="s">
        <v>89</v>
      </c>
      <c r="D50" s="60" t="s">
        <v>99</v>
      </c>
      <c r="E50" s="60">
        <v>34</v>
      </c>
      <c r="F50" s="105"/>
      <c r="G50" s="61">
        <f t="shared" si="1"/>
        <v>0</v>
      </c>
      <c r="I50" s="49"/>
      <c r="J50" s="49"/>
      <c r="K50" s="49"/>
    </row>
    <row r="51" spans="1:104" ht="24.95" customHeight="1" x14ac:dyDescent="0.2">
      <c r="A51" s="58" t="s">
        <v>147</v>
      </c>
      <c r="B51" s="59" t="s">
        <v>90</v>
      </c>
      <c r="C51" s="59" t="s">
        <v>91</v>
      </c>
      <c r="D51" s="60" t="s">
        <v>99</v>
      </c>
      <c r="E51" s="60">
        <v>22</v>
      </c>
      <c r="F51" s="105"/>
      <c r="G51" s="61">
        <f t="shared" si="1"/>
        <v>0</v>
      </c>
      <c r="I51" s="49"/>
      <c r="J51" s="49"/>
      <c r="K51" s="49"/>
    </row>
    <row r="52" spans="1:104" ht="24.95" customHeight="1" x14ac:dyDescent="0.2">
      <c r="A52" s="58" t="s">
        <v>147</v>
      </c>
      <c r="B52" s="59" t="s">
        <v>92</v>
      </c>
      <c r="C52" s="59" t="s">
        <v>93</v>
      </c>
      <c r="D52" s="60" t="s">
        <v>99</v>
      </c>
      <c r="E52" s="60">
        <v>19</v>
      </c>
      <c r="F52" s="105"/>
      <c r="G52" s="61">
        <f t="shared" si="1"/>
        <v>0</v>
      </c>
      <c r="I52" s="49"/>
      <c r="J52" s="49"/>
      <c r="K52" s="49"/>
    </row>
    <row r="53" spans="1:104" ht="24.95" customHeight="1" x14ac:dyDescent="0.2">
      <c r="A53" s="58" t="s">
        <v>147</v>
      </c>
      <c r="B53" s="59" t="s">
        <v>94</v>
      </c>
      <c r="C53" s="59" t="s">
        <v>95</v>
      </c>
      <c r="D53" s="60" t="s">
        <v>99</v>
      </c>
      <c r="E53" s="60">
        <v>19</v>
      </c>
      <c r="F53" s="105"/>
      <c r="G53" s="61">
        <f t="shared" si="1"/>
        <v>0</v>
      </c>
      <c r="I53" s="49"/>
      <c r="J53" s="49"/>
      <c r="K53" s="49"/>
    </row>
    <row r="54" spans="1:104" ht="24.95" customHeight="1" x14ac:dyDescent="0.2">
      <c r="A54" s="58" t="s">
        <v>147</v>
      </c>
      <c r="B54" s="59" t="s">
        <v>96</v>
      </c>
      <c r="C54" s="59" t="s">
        <v>95</v>
      </c>
      <c r="D54" s="60" t="s">
        <v>99</v>
      </c>
      <c r="E54" s="60">
        <v>19</v>
      </c>
      <c r="F54" s="105"/>
      <c r="G54" s="61">
        <f t="shared" si="1"/>
        <v>0</v>
      </c>
      <c r="I54" s="49"/>
      <c r="J54" s="49"/>
      <c r="K54" s="49"/>
    </row>
    <row r="55" spans="1:104" ht="24.95" customHeight="1" x14ac:dyDescent="0.2">
      <c r="A55" s="58" t="s">
        <v>147</v>
      </c>
      <c r="B55" s="59" t="s">
        <v>97</v>
      </c>
      <c r="C55" s="59" t="s">
        <v>98</v>
      </c>
      <c r="D55" s="60" t="s">
        <v>99</v>
      </c>
      <c r="E55" s="60">
        <v>22</v>
      </c>
      <c r="F55" s="105"/>
      <c r="G55" s="61">
        <f t="shared" si="1"/>
        <v>0</v>
      </c>
      <c r="I55" s="49"/>
      <c r="J55" s="49"/>
      <c r="K55" s="49"/>
    </row>
    <row r="56" spans="1:104" ht="24.95" customHeight="1" x14ac:dyDescent="0.2">
      <c r="A56" s="57"/>
      <c r="B56" s="133" t="s">
        <v>179</v>
      </c>
      <c r="C56" s="133"/>
      <c r="D56" s="62"/>
      <c r="E56" s="63">
        <f>SUM(E31:E55,E28:E29)</f>
        <v>1139</v>
      </c>
      <c r="F56" s="62"/>
      <c r="G56" s="64">
        <f>SUM(G28:G29,G31:G55)</f>
        <v>0</v>
      </c>
      <c r="I56" s="49"/>
      <c r="J56" s="49"/>
      <c r="K56" s="49"/>
    </row>
    <row r="57" spans="1:104" ht="24.95" customHeight="1" x14ac:dyDescent="0.2">
      <c r="A57" s="57"/>
      <c r="B57" s="132" t="s">
        <v>100</v>
      </c>
      <c r="C57" s="132"/>
      <c r="D57" s="132"/>
      <c r="E57" s="132"/>
      <c r="F57" s="132"/>
      <c r="G57" s="132"/>
      <c r="I57" s="49"/>
      <c r="J57" s="49"/>
      <c r="K57" s="49"/>
    </row>
    <row r="58" spans="1:104" ht="24.95" customHeight="1" x14ac:dyDescent="0.2">
      <c r="A58" s="58" t="s">
        <v>147</v>
      </c>
      <c r="B58" s="59" t="s">
        <v>101</v>
      </c>
      <c r="C58" s="59" t="s">
        <v>36</v>
      </c>
      <c r="D58" s="60" t="s">
        <v>102</v>
      </c>
      <c r="E58" s="60">
        <v>62</v>
      </c>
      <c r="F58" s="105"/>
      <c r="G58" s="61">
        <f>E58*F58</f>
        <v>0</v>
      </c>
      <c r="I58" s="49"/>
      <c r="J58" s="49"/>
      <c r="K58" s="49"/>
    </row>
    <row r="59" spans="1:104" ht="24.95" customHeight="1" x14ac:dyDescent="0.2">
      <c r="A59" s="58" t="s">
        <v>147</v>
      </c>
      <c r="B59" s="59" t="s">
        <v>103</v>
      </c>
      <c r="C59" s="59" t="s">
        <v>104</v>
      </c>
      <c r="D59" s="60" t="s">
        <v>102</v>
      </c>
      <c r="E59" s="60">
        <v>135</v>
      </c>
      <c r="F59" s="105"/>
      <c r="G59" s="61">
        <f t="shared" ref="G59:G60" si="2">E59*F59</f>
        <v>0</v>
      </c>
      <c r="I59" s="49"/>
      <c r="J59" s="49"/>
      <c r="K59" s="49"/>
    </row>
    <row r="60" spans="1:104" ht="24.95" customHeight="1" x14ac:dyDescent="0.2">
      <c r="A60" s="58" t="s">
        <v>147</v>
      </c>
      <c r="B60" s="59" t="s">
        <v>105</v>
      </c>
      <c r="C60" s="59" t="s">
        <v>106</v>
      </c>
      <c r="D60" s="60" t="s">
        <v>102</v>
      </c>
      <c r="E60" s="60">
        <v>100</v>
      </c>
      <c r="F60" s="105"/>
      <c r="G60" s="61">
        <f t="shared" si="2"/>
        <v>0</v>
      </c>
      <c r="I60" s="49"/>
      <c r="J60" s="49"/>
      <c r="K60" s="49"/>
    </row>
    <row r="61" spans="1:104" ht="24.95" customHeight="1" x14ac:dyDescent="0.2">
      <c r="A61" s="57"/>
      <c r="B61" s="133" t="s">
        <v>180</v>
      </c>
      <c r="C61" s="133"/>
      <c r="D61" s="62"/>
      <c r="E61" s="63">
        <f>SUM(E58:E60)</f>
        <v>297</v>
      </c>
      <c r="F61" s="62"/>
      <c r="G61" s="64">
        <f>SUM(G58:G60)</f>
        <v>0</v>
      </c>
      <c r="I61" s="49"/>
      <c r="J61" s="49"/>
      <c r="K61" s="49"/>
    </row>
    <row r="62" spans="1:104" ht="24.95" customHeight="1" x14ac:dyDescent="0.2">
      <c r="A62" s="57"/>
      <c r="B62" s="174" t="s">
        <v>181</v>
      </c>
      <c r="C62" s="174"/>
      <c r="D62" s="66" t="s">
        <v>21</v>
      </c>
      <c r="E62" s="69">
        <v>1</v>
      </c>
      <c r="F62" s="176"/>
      <c r="G62" s="64">
        <f>E62*F62</f>
        <v>0</v>
      </c>
      <c r="I62" s="49"/>
      <c r="J62" s="49"/>
      <c r="K62" s="49"/>
    </row>
    <row r="63" spans="1:104" ht="24.95" customHeight="1" x14ac:dyDescent="0.2">
      <c r="A63" s="57"/>
      <c r="B63" s="174" t="s">
        <v>182</v>
      </c>
      <c r="C63" s="174"/>
      <c r="D63" s="66" t="s">
        <v>21</v>
      </c>
      <c r="E63" s="69">
        <v>1</v>
      </c>
      <c r="F63" s="176"/>
      <c r="G63" s="64">
        <f>E63*F63</f>
        <v>0</v>
      </c>
      <c r="I63" s="49"/>
      <c r="J63" s="49"/>
      <c r="K63" s="49"/>
    </row>
    <row r="64" spans="1:104" s="53" customFormat="1" ht="35.1" customHeight="1" x14ac:dyDescent="0.2">
      <c r="A64" s="70"/>
      <c r="B64" s="175" t="s">
        <v>31</v>
      </c>
      <c r="C64" s="175" t="s">
        <v>5</v>
      </c>
      <c r="D64" s="175"/>
      <c r="E64" s="175"/>
      <c r="F64" s="175"/>
      <c r="G64" s="71">
        <f>SUM(G63,G61,G56,G24,G62,G25,G26)</f>
        <v>0</v>
      </c>
      <c r="H64" s="51"/>
      <c r="I64" s="51"/>
      <c r="J64" s="51"/>
      <c r="K64" s="51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  <c r="AS64" s="52"/>
      <c r="AT64" s="52"/>
      <c r="AU64" s="52"/>
      <c r="AV64" s="52"/>
      <c r="AW64" s="52"/>
      <c r="AX64" s="52"/>
      <c r="AY64" s="52"/>
      <c r="AZ64" s="52"/>
      <c r="BA64" s="52"/>
      <c r="BB64" s="52"/>
      <c r="BC64" s="52"/>
      <c r="BD64" s="52"/>
      <c r="BE64" s="52"/>
      <c r="BF64" s="52"/>
      <c r="BG64" s="52"/>
      <c r="BH64" s="52"/>
      <c r="BI64" s="52"/>
      <c r="BJ64" s="52"/>
      <c r="BK64" s="52"/>
      <c r="BL64" s="52"/>
      <c r="BM64" s="52"/>
      <c r="BN64" s="52"/>
      <c r="BO64" s="52"/>
      <c r="BP64" s="52"/>
      <c r="BQ64" s="52"/>
      <c r="BR64" s="52"/>
      <c r="BS64" s="52"/>
      <c r="BT64" s="52"/>
      <c r="BU64" s="52"/>
      <c r="BV64" s="52"/>
      <c r="BW64" s="52"/>
      <c r="BX64" s="52"/>
      <c r="BY64" s="52"/>
      <c r="BZ64" s="52"/>
      <c r="CA64" s="52"/>
      <c r="CB64" s="52"/>
      <c r="CC64" s="52"/>
      <c r="CD64" s="52"/>
      <c r="CE64" s="52"/>
      <c r="CF64" s="52"/>
      <c r="CG64" s="52"/>
      <c r="CH64" s="52"/>
      <c r="CI64" s="52"/>
      <c r="CJ64" s="52"/>
      <c r="CK64" s="52"/>
      <c r="CL64" s="52"/>
      <c r="CM64" s="52"/>
      <c r="CN64" s="52"/>
      <c r="CO64" s="52"/>
      <c r="CP64" s="52"/>
      <c r="CQ64" s="52"/>
      <c r="CR64" s="52"/>
      <c r="CS64" s="52"/>
      <c r="CT64" s="52"/>
      <c r="CU64" s="52"/>
      <c r="CV64" s="52"/>
      <c r="CW64" s="52"/>
      <c r="CX64" s="52"/>
      <c r="CY64" s="52"/>
      <c r="CZ64" s="52"/>
    </row>
    <row r="65" spans="1:104" ht="41.25" customHeight="1" x14ac:dyDescent="0.2">
      <c r="A65" s="72"/>
      <c r="B65" s="161" t="s">
        <v>20</v>
      </c>
      <c r="C65" s="161"/>
      <c r="D65" s="161"/>
      <c r="E65" s="161"/>
      <c r="F65" s="161"/>
      <c r="G65" s="161"/>
    </row>
    <row r="66" spans="1:104" ht="35.1" customHeight="1" x14ac:dyDescent="0.2">
      <c r="A66" s="127"/>
      <c r="B66" s="165" t="s">
        <v>107</v>
      </c>
      <c r="C66" s="166"/>
      <c r="D66" s="129" t="s">
        <v>19</v>
      </c>
      <c r="E66" s="130" t="s">
        <v>15</v>
      </c>
      <c r="F66" s="135" t="s">
        <v>4</v>
      </c>
      <c r="G66" s="134" t="s">
        <v>16</v>
      </c>
    </row>
    <row r="67" spans="1:104" ht="11.25" customHeight="1" x14ac:dyDescent="0.2">
      <c r="A67" s="127"/>
      <c r="B67" s="167"/>
      <c r="C67" s="168"/>
      <c r="D67" s="129"/>
      <c r="E67" s="131"/>
      <c r="F67" s="135"/>
      <c r="G67" s="134"/>
    </row>
    <row r="68" spans="1:104" ht="24.95" customHeight="1" x14ac:dyDescent="0.2">
      <c r="A68" s="58"/>
      <c r="B68" s="139" t="s">
        <v>133</v>
      </c>
      <c r="C68" s="140"/>
      <c r="D68" s="140"/>
      <c r="E68" s="140"/>
      <c r="F68" s="140"/>
      <c r="G68" s="141"/>
    </row>
    <row r="69" spans="1:104" s="56" customFormat="1" ht="24.75" customHeight="1" x14ac:dyDescent="0.2">
      <c r="A69" s="58" t="s">
        <v>146</v>
      </c>
      <c r="B69" s="142" t="s">
        <v>108</v>
      </c>
      <c r="C69" s="142"/>
      <c r="D69" s="73" t="s">
        <v>7</v>
      </c>
      <c r="E69" s="74">
        <v>190</v>
      </c>
      <c r="F69" s="106"/>
      <c r="G69" s="75">
        <f t="shared" ref="G69:G73" si="3">F69*E69</f>
        <v>0</v>
      </c>
      <c r="H69" s="76"/>
      <c r="I69" s="76"/>
      <c r="J69" s="76"/>
      <c r="K69" s="77"/>
      <c r="L69" s="78"/>
      <c r="M69" s="54"/>
      <c r="N69" s="54"/>
      <c r="O69" s="54"/>
      <c r="P69" s="54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/>
      <c r="AQ69" s="55"/>
      <c r="AR69" s="55"/>
      <c r="AS69" s="55"/>
      <c r="AT69" s="55"/>
      <c r="AU69" s="55"/>
      <c r="AV69" s="55"/>
      <c r="AW69" s="55"/>
      <c r="AX69" s="55"/>
      <c r="AY69" s="55"/>
      <c r="AZ69" s="55"/>
      <c r="BA69" s="55"/>
      <c r="BB69" s="55"/>
      <c r="BC69" s="55"/>
      <c r="BD69" s="55"/>
      <c r="BE69" s="55"/>
      <c r="BF69" s="55"/>
      <c r="BG69" s="55"/>
      <c r="BH69" s="55"/>
      <c r="BI69" s="55"/>
      <c r="BJ69" s="55"/>
      <c r="BK69" s="55"/>
      <c r="BL69" s="55"/>
      <c r="BM69" s="55"/>
      <c r="BN69" s="55"/>
      <c r="BO69" s="55"/>
      <c r="BP69" s="55"/>
      <c r="BQ69" s="55"/>
      <c r="BR69" s="55"/>
      <c r="BS69" s="55"/>
      <c r="BT69" s="55"/>
      <c r="BU69" s="55"/>
      <c r="BV69" s="55"/>
      <c r="BW69" s="55"/>
      <c r="BX69" s="55"/>
      <c r="BY69" s="55"/>
      <c r="BZ69" s="55"/>
      <c r="CA69" s="55"/>
      <c r="CB69" s="55"/>
      <c r="CC69" s="55"/>
      <c r="CD69" s="55"/>
      <c r="CE69" s="55"/>
      <c r="CF69" s="55"/>
      <c r="CG69" s="55"/>
      <c r="CH69" s="55"/>
      <c r="CI69" s="55"/>
      <c r="CJ69" s="55"/>
      <c r="CK69" s="55"/>
      <c r="CL69" s="55"/>
      <c r="CM69" s="55"/>
      <c r="CN69" s="55"/>
      <c r="CO69" s="55"/>
      <c r="CP69" s="55"/>
      <c r="CQ69" s="55"/>
      <c r="CR69" s="55"/>
      <c r="CS69" s="55"/>
      <c r="CT69" s="55"/>
      <c r="CU69" s="55"/>
      <c r="CV69" s="55"/>
      <c r="CW69" s="55"/>
      <c r="CX69" s="55"/>
      <c r="CY69" s="55"/>
      <c r="CZ69" s="55"/>
    </row>
    <row r="70" spans="1:104" s="56" customFormat="1" ht="24.95" customHeight="1" x14ac:dyDescent="0.2">
      <c r="A70" s="73" t="s">
        <v>110</v>
      </c>
      <c r="B70" s="143" t="s">
        <v>109</v>
      </c>
      <c r="C70" s="144"/>
      <c r="D70" s="73" t="s">
        <v>7</v>
      </c>
      <c r="E70" s="79">
        <v>190</v>
      </c>
      <c r="F70" s="107"/>
      <c r="G70" s="75">
        <f t="shared" si="3"/>
        <v>0</v>
      </c>
      <c r="H70" s="54"/>
      <c r="I70" s="54"/>
      <c r="J70" s="54"/>
      <c r="K70" s="54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55"/>
      <c r="AJ70" s="55"/>
      <c r="AK70" s="55"/>
      <c r="AL70" s="55"/>
      <c r="AM70" s="55"/>
      <c r="AN70" s="55"/>
      <c r="AO70" s="55"/>
      <c r="AP70" s="55"/>
      <c r="AQ70" s="55"/>
      <c r="AR70" s="55"/>
      <c r="AS70" s="55"/>
      <c r="AT70" s="55"/>
      <c r="AU70" s="55"/>
      <c r="AV70" s="55"/>
      <c r="AW70" s="55"/>
      <c r="AX70" s="55"/>
      <c r="AY70" s="55"/>
      <c r="AZ70" s="55"/>
      <c r="BA70" s="55"/>
      <c r="BB70" s="55"/>
      <c r="BC70" s="55"/>
      <c r="BD70" s="55"/>
      <c r="BE70" s="55"/>
      <c r="BF70" s="55"/>
      <c r="BG70" s="55"/>
      <c r="BH70" s="55"/>
      <c r="BI70" s="55"/>
      <c r="BJ70" s="55"/>
      <c r="BK70" s="55"/>
      <c r="BL70" s="55"/>
      <c r="BM70" s="55"/>
      <c r="BN70" s="55"/>
      <c r="BO70" s="55"/>
      <c r="BP70" s="55"/>
      <c r="BQ70" s="55"/>
      <c r="BR70" s="55"/>
      <c r="BS70" s="55"/>
      <c r="BT70" s="55"/>
      <c r="BU70" s="55"/>
      <c r="BV70" s="55"/>
      <c r="BW70" s="55"/>
      <c r="BX70" s="55"/>
      <c r="BY70" s="55"/>
      <c r="BZ70" s="55"/>
      <c r="CA70" s="55"/>
      <c r="CB70" s="55"/>
      <c r="CC70" s="55"/>
      <c r="CD70" s="55"/>
      <c r="CE70" s="55"/>
      <c r="CF70" s="55"/>
      <c r="CG70" s="55"/>
      <c r="CH70" s="55"/>
      <c r="CI70" s="55"/>
      <c r="CJ70" s="55"/>
      <c r="CK70" s="55"/>
      <c r="CL70" s="55"/>
      <c r="CM70" s="55"/>
      <c r="CN70" s="55"/>
      <c r="CO70" s="55"/>
      <c r="CP70" s="55"/>
      <c r="CQ70" s="55"/>
      <c r="CR70" s="55"/>
      <c r="CS70" s="55"/>
      <c r="CT70" s="55"/>
      <c r="CU70" s="55"/>
      <c r="CV70" s="55"/>
      <c r="CW70" s="55"/>
      <c r="CX70" s="55"/>
      <c r="CY70" s="55"/>
      <c r="CZ70" s="55"/>
    </row>
    <row r="71" spans="1:104" s="56" customFormat="1" ht="24.95" customHeight="1" x14ac:dyDescent="0.2">
      <c r="A71" s="58" t="s">
        <v>147</v>
      </c>
      <c r="B71" s="137" t="s">
        <v>145</v>
      </c>
      <c r="C71" s="138"/>
      <c r="D71" s="73" t="s">
        <v>17</v>
      </c>
      <c r="E71" s="79">
        <v>136</v>
      </c>
      <c r="F71" s="107"/>
      <c r="G71" s="75">
        <f t="shared" si="3"/>
        <v>0</v>
      </c>
      <c r="H71" s="54"/>
      <c r="I71" s="54"/>
      <c r="J71" s="54"/>
      <c r="K71" s="54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5"/>
      <c r="AR71" s="55"/>
      <c r="AS71" s="55"/>
      <c r="AT71" s="55"/>
      <c r="AU71" s="55"/>
      <c r="AV71" s="55"/>
      <c r="AW71" s="55"/>
      <c r="AX71" s="55"/>
      <c r="AY71" s="55"/>
      <c r="AZ71" s="55"/>
      <c r="BA71" s="55"/>
      <c r="BB71" s="55"/>
      <c r="BC71" s="55"/>
      <c r="BD71" s="55"/>
      <c r="BE71" s="55"/>
      <c r="BF71" s="55"/>
      <c r="BG71" s="55"/>
      <c r="BH71" s="55"/>
      <c r="BI71" s="55"/>
      <c r="BJ71" s="55"/>
      <c r="BK71" s="55"/>
      <c r="BL71" s="55"/>
      <c r="BM71" s="55"/>
      <c r="BN71" s="55"/>
      <c r="BO71" s="55"/>
      <c r="BP71" s="55"/>
      <c r="BQ71" s="55"/>
      <c r="BR71" s="55"/>
      <c r="BS71" s="55"/>
      <c r="BT71" s="55"/>
      <c r="BU71" s="55"/>
      <c r="BV71" s="55"/>
      <c r="BW71" s="55"/>
      <c r="BX71" s="55"/>
      <c r="BY71" s="55"/>
      <c r="BZ71" s="55"/>
      <c r="CA71" s="55"/>
      <c r="CB71" s="55"/>
      <c r="CC71" s="55"/>
      <c r="CD71" s="55"/>
      <c r="CE71" s="55"/>
      <c r="CF71" s="55"/>
      <c r="CG71" s="55"/>
      <c r="CH71" s="55"/>
      <c r="CI71" s="55"/>
      <c r="CJ71" s="55"/>
      <c r="CK71" s="55"/>
      <c r="CL71" s="55"/>
      <c r="CM71" s="55"/>
      <c r="CN71" s="55"/>
      <c r="CO71" s="55"/>
      <c r="CP71" s="55"/>
      <c r="CQ71" s="55"/>
      <c r="CR71" s="55"/>
      <c r="CS71" s="55"/>
      <c r="CT71" s="55"/>
      <c r="CU71" s="55"/>
      <c r="CV71" s="55"/>
      <c r="CW71" s="55"/>
      <c r="CX71" s="55"/>
      <c r="CY71" s="55"/>
      <c r="CZ71" s="55"/>
    </row>
    <row r="72" spans="1:104" s="56" customFormat="1" ht="24.95" customHeight="1" x14ac:dyDescent="0.2">
      <c r="A72" s="58" t="s">
        <v>144</v>
      </c>
      <c r="B72" s="137" t="s">
        <v>143</v>
      </c>
      <c r="C72" s="138"/>
      <c r="D72" s="73" t="s">
        <v>17</v>
      </c>
      <c r="E72" s="79">
        <v>136</v>
      </c>
      <c r="F72" s="107"/>
      <c r="G72" s="75">
        <f t="shared" si="3"/>
        <v>0</v>
      </c>
      <c r="H72" s="54"/>
      <c r="I72" s="54"/>
      <c r="J72" s="54"/>
      <c r="K72" s="54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/>
      <c r="AM72" s="55"/>
      <c r="AN72" s="55"/>
      <c r="AO72" s="55"/>
      <c r="AP72" s="55"/>
      <c r="AQ72" s="55"/>
      <c r="AR72" s="55"/>
      <c r="AS72" s="55"/>
      <c r="AT72" s="55"/>
      <c r="AU72" s="55"/>
      <c r="AV72" s="55"/>
      <c r="AW72" s="55"/>
      <c r="AX72" s="55"/>
      <c r="AY72" s="55"/>
      <c r="AZ72" s="55"/>
      <c r="BA72" s="55"/>
      <c r="BB72" s="55"/>
      <c r="BC72" s="55"/>
      <c r="BD72" s="55"/>
      <c r="BE72" s="55"/>
      <c r="BF72" s="55"/>
      <c r="BG72" s="55"/>
      <c r="BH72" s="55"/>
      <c r="BI72" s="55"/>
      <c r="BJ72" s="55"/>
      <c r="BK72" s="55"/>
      <c r="BL72" s="55"/>
      <c r="BM72" s="55"/>
      <c r="BN72" s="55"/>
      <c r="BO72" s="55"/>
      <c r="BP72" s="55"/>
      <c r="BQ72" s="55"/>
      <c r="BR72" s="55"/>
      <c r="BS72" s="55"/>
      <c r="BT72" s="55"/>
      <c r="BU72" s="55"/>
      <c r="BV72" s="55"/>
      <c r="BW72" s="55"/>
      <c r="BX72" s="55"/>
      <c r="BY72" s="55"/>
      <c r="BZ72" s="55"/>
      <c r="CA72" s="55"/>
      <c r="CB72" s="55"/>
      <c r="CC72" s="55"/>
      <c r="CD72" s="55"/>
      <c r="CE72" s="55"/>
      <c r="CF72" s="55"/>
      <c r="CG72" s="55"/>
      <c r="CH72" s="55"/>
      <c r="CI72" s="55"/>
      <c r="CJ72" s="55"/>
      <c r="CK72" s="55"/>
      <c r="CL72" s="55"/>
      <c r="CM72" s="55"/>
      <c r="CN72" s="55"/>
      <c r="CO72" s="55"/>
      <c r="CP72" s="55"/>
      <c r="CQ72" s="55"/>
      <c r="CR72" s="55"/>
      <c r="CS72" s="55"/>
      <c r="CT72" s="55"/>
      <c r="CU72" s="55"/>
      <c r="CV72" s="55"/>
      <c r="CW72" s="55"/>
      <c r="CX72" s="55"/>
      <c r="CY72" s="55"/>
      <c r="CZ72" s="55"/>
    </row>
    <row r="73" spans="1:104" s="56" customFormat="1" ht="24.95" customHeight="1" x14ac:dyDescent="0.2">
      <c r="A73" s="80" t="s">
        <v>10</v>
      </c>
      <c r="B73" s="137" t="s">
        <v>111</v>
      </c>
      <c r="C73" s="138"/>
      <c r="D73" s="73" t="s">
        <v>21</v>
      </c>
      <c r="E73" s="79">
        <v>1</v>
      </c>
      <c r="F73" s="107"/>
      <c r="G73" s="75">
        <f t="shared" si="3"/>
        <v>0</v>
      </c>
      <c r="H73" s="54"/>
      <c r="I73" s="54"/>
      <c r="J73" s="54"/>
      <c r="K73" s="54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5"/>
      <c r="Z73" s="55"/>
      <c r="AA73" s="55"/>
      <c r="AB73" s="55"/>
      <c r="AC73" s="55"/>
      <c r="AD73" s="55"/>
      <c r="AE73" s="55"/>
      <c r="AF73" s="55"/>
      <c r="AG73" s="55"/>
      <c r="AH73" s="55"/>
      <c r="AI73" s="55"/>
      <c r="AJ73" s="55"/>
      <c r="AK73" s="55"/>
      <c r="AL73" s="55"/>
      <c r="AM73" s="55"/>
      <c r="AN73" s="55"/>
      <c r="AO73" s="55"/>
      <c r="AP73" s="55"/>
      <c r="AQ73" s="55"/>
      <c r="AR73" s="55"/>
      <c r="AS73" s="55"/>
      <c r="AT73" s="55"/>
      <c r="AU73" s="55"/>
      <c r="AV73" s="55"/>
      <c r="AW73" s="55"/>
      <c r="AX73" s="55"/>
      <c r="AY73" s="55"/>
      <c r="AZ73" s="55"/>
      <c r="BA73" s="55"/>
      <c r="BB73" s="55"/>
      <c r="BC73" s="55"/>
      <c r="BD73" s="55"/>
      <c r="BE73" s="55"/>
      <c r="BF73" s="55"/>
      <c r="BG73" s="55"/>
      <c r="BH73" s="55"/>
      <c r="BI73" s="55"/>
      <c r="BJ73" s="55"/>
      <c r="BK73" s="55"/>
      <c r="BL73" s="55"/>
      <c r="BM73" s="55"/>
      <c r="BN73" s="55"/>
      <c r="BO73" s="55"/>
      <c r="BP73" s="55"/>
      <c r="BQ73" s="55"/>
      <c r="BR73" s="55"/>
      <c r="BS73" s="55"/>
      <c r="BT73" s="55"/>
      <c r="BU73" s="55"/>
      <c r="BV73" s="55"/>
      <c r="BW73" s="55"/>
      <c r="BX73" s="55"/>
      <c r="BY73" s="55"/>
      <c r="BZ73" s="55"/>
      <c r="CA73" s="55"/>
      <c r="CB73" s="55"/>
      <c r="CC73" s="55"/>
      <c r="CD73" s="55"/>
      <c r="CE73" s="55"/>
      <c r="CF73" s="55"/>
      <c r="CG73" s="55"/>
      <c r="CH73" s="55"/>
      <c r="CI73" s="55"/>
      <c r="CJ73" s="55"/>
      <c r="CK73" s="55"/>
      <c r="CL73" s="55"/>
      <c r="CM73" s="55"/>
      <c r="CN73" s="55"/>
      <c r="CO73" s="55"/>
      <c r="CP73" s="55"/>
      <c r="CQ73" s="55"/>
      <c r="CR73" s="55"/>
      <c r="CS73" s="55"/>
      <c r="CT73" s="55"/>
      <c r="CU73" s="55"/>
      <c r="CV73" s="55"/>
      <c r="CW73" s="55"/>
      <c r="CX73" s="55"/>
      <c r="CY73" s="55"/>
      <c r="CZ73" s="55"/>
    </row>
    <row r="74" spans="1:104" ht="24.95" customHeight="1" x14ac:dyDescent="0.2">
      <c r="A74" s="58"/>
      <c r="B74" s="136" t="s">
        <v>185</v>
      </c>
      <c r="C74" s="136"/>
      <c r="D74" s="81"/>
      <c r="E74" s="81"/>
      <c r="F74" s="82"/>
      <c r="G74" s="83">
        <f>SUM(G69:G73)</f>
        <v>0</v>
      </c>
    </row>
    <row r="75" spans="1:104" ht="24.95" customHeight="1" x14ac:dyDescent="0.2">
      <c r="A75" s="58"/>
      <c r="B75" s="139" t="s">
        <v>134</v>
      </c>
      <c r="C75" s="140"/>
      <c r="D75" s="140"/>
      <c r="E75" s="140"/>
      <c r="F75" s="140"/>
      <c r="G75" s="141"/>
    </row>
    <row r="76" spans="1:104" s="56" customFormat="1" ht="24.75" customHeight="1" x14ac:dyDescent="0.2">
      <c r="A76" s="58" t="s">
        <v>146</v>
      </c>
      <c r="B76" s="142" t="s">
        <v>108</v>
      </c>
      <c r="C76" s="142"/>
      <c r="D76" s="73" t="s">
        <v>7</v>
      </c>
      <c r="E76" s="74">
        <v>107</v>
      </c>
      <c r="F76" s="106"/>
      <c r="G76" s="75">
        <f t="shared" ref="G76:G78" si="4">F76*E76</f>
        <v>0</v>
      </c>
      <c r="H76" s="76"/>
      <c r="I76" s="76"/>
      <c r="J76" s="76"/>
      <c r="K76" s="77"/>
      <c r="L76" s="78"/>
      <c r="M76" s="54"/>
      <c r="N76" s="54"/>
      <c r="O76" s="54"/>
      <c r="P76" s="54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  <c r="AT76" s="55"/>
      <c r="AU76" s="55"/>
      <c r="AV76" s="55"/>
      <c r="AW76" s="55"/>
      <c r="AX76" s="55"/>
      <c r="AY76" s="55"/>
      <c r="AZ76" s="55"/>
      <c r="BA76" s="55"/>
      <c r="BB76" s="55"/>
      <c r="BC76" s="55"/>
      <c r="BD76" s="55"/>
      <c r="BE76" s="55"/>
      <c r="BF76" s="55"/>
      <c r="BG76" s="55"/>
      <c r="BH76" s="55"/>
      <c r="BI76" s="55"/>
      <c r="BJ76" s="55"/>
      <c r="BK76" s="55"/>
      <c r="BL76" s="55"/>
      <c r="BM76" s="55"/>
      <c r="BN76" s="55"/>
      <c r="BO76" s="55"/>
      <c r="BP76" s="55"/>
      <c r="BQ76" s="55"/>
      <c r="BR76" s="55"/>
      <c r="BS76" s="55"/>
      <c r="BT76" s="55"/>
      <c r="BU76" s="55"/>
      <c r="BV76" s="55"/>
      <c r="BW76" s="55"/>
      <c r="BX76" s="55"/>
      <c r="BY76" s="55"/>
      <c r="BZ76" s="55"/>
      <c r="CA76" s="55"/>
      <c r="CB76" s="55"/>
      <c r="CC76" s="55"/>
      <c r="CD76" s="55"/>
      <c r="CE76" s="55"/>
      <c r="CF76" s="55"/>
      <c r="CG76" s="55"/>
      <c r="CH76" s="55"/>
      <c r="CI76" s="55"/>
      <c r="CJ76" s="55"/>
      <c r="CK76" s="55"/>
      <c r="CL76" s="55"/>
      <c r="CM76" s="55"/>
      <c r="CN76" s="55"/>
      <c r="CO76" s="55"/>
      <c r="CP76" s="55"/>
      <c r="CQ76" s="55"/>
      <c r="CR76" s="55"/>
      <c r="CS76" s="55"/>
      <c r="CT76" s="55"/>
      <c r="CU76" s="55"/>
      <c r="CV76" s="55"/>
      <c r="CW76" s="55"/>
      <c r="CX76" s="55"/>
      <c r="CY76" s="55"/>
      <c r="CZ76" s="55"/>
    </row>
    <row r="77" spans="1:104" s="56" customFormat="1" ht="24.95" customHeight="1" x14ac:dyDescent="0.2">
      <c r="A77" s="73" t="s">
        <v>110</v>
      </c>
      <c r="B77" s="143" t="s">
        <v>109</v>
      </c>
      <c r="C77" s="144"/>
      <c r="D77" s="73" t="s">
        <v>7</v>
      </c>
      <c r="E77" s="79">
        <v>107</v>
      </c>
      <c r="F77" s="107"/>
      <c r="G77" s="75">
        <f t="shared" si="4"/>
        <v>0</v>
      </c>
      <c r="H77" s="54"/>
      <c r="I77" s="54"/>
      <c r="J77" s="54"/>
      <c r="K77" s="54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55"/>
      <c r="AW77" s="55"/>
      <c r="AX77" s="55"/>
      <c r="AY77" s="55"/>
      <c r="AZ77" s="55"/>
      <c r="BA77" s="55"/>
      <c r="BB77" s="55"/>
      <c r="BC77" s="55"/>
      <c r="BD77" s="55"/>
      <c r="BE77" s="55"/>
      <c r="BF77" s="55"/>
      <c r="BG77" s="55"/>
      <c r="BH77" s="55"/>
      <c r="BI77" s="55"/>
      <c r="BJ77" s="55"/>
      <c r="BK77" s="55"/>
      <c r="BL77" s="55"/>
      <c r="BM77" s="55"/>
      <c r="BN77" s="55"/>
      <c r="BO77" s="55"/>
      <c r="BP77" s="55"/>
      <c r="BQ77" s="55"/>
      <c r="BR77" s="55"/>
      <c r="BS77" s="55"/>
      <c r="BT77" s="55"/>
      <c r="BU77" s="55"/>
      <c r="BV77" s="55"/>
      <c r="BW77" s="55"/>
      <c r="BX77" s="55"/>
      <c r="BY77" s="55"/>
      <c r="BZ77" s="55"/>
      <c r="CA77" s="55"/>
      <c r="CB77" s="55"/>
      <c r="CC77" s="55"/>
      <c r="CD77" s="55"/>
      <c r="CE77" s="55"/>
      <c r="CF77" s="55"/>
      <c r="CG77" s="55"/>
      <c r="CH77" s="55"/>
      <c r="CI77" s="55"/>
      <c r="CJ77" s="55"/>
      <c r="CK77" s="55"/>
      <c r="CL77" s="55"/>
      <c r="CM77" s="55"/>
      <c r="CN77" s="55"/>
      <c r="CO77" s="55"/>
      <c r="CP77" s="55"/>
      <c r="CQ77" s="55"/>
      <c r="CR77" s="55"/>
      <c r="CS77" s="55"/>
      <c r="CT77" s="55"/>
      <c r="CU77" s="55"/>
      <c r="CV77" s="55"/>
      <c r="CW77" s="55"/>
      <c r="CX77" s="55"/>
      <c r="CY77" s="55"/>
      <c r="CZ77" s="55"/>
    </row>
    <row r="78" spans="1:104" s="56" customFormat="1" ht="24.95" customHeight="1" x14ac:dyDescent="0.2">
      <c r="A78" s="80" t="s">
        <v>10</v>
      </c>
      <c r="B78" s="137" t="s">
        <v>111</v>
      </c>
      <c r="C78" s="138"/>
      <c r="D78" s="73" t="s">
        <v>21</v>
      </c>
      <c r="E78" s="79">
        <v>1</v>
      </c>
      <c r="F78" s="107"/>
      <c r="G78" s="75">
        <f t="shared" si="4"/>
        <v>0</v>
      </c>
      <c r="H78" s="54"/>
      <c r="I78" s="54"/>
      <c r="J78" s="54"/>
      <c r="K78" s="54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/>
      <c r="AA78" s="55"/>
      <c r="AB78" s="55"/>
      <c r="AC78" s="55"/>
      <c r="AD78" s="55"/>
      <c r="AE78" s="55"/>
      <c r="AF78" s="55"/>
      <c r="AG78" s="55"/>
      <c r="AH78" s="55"/>
      <c r="AI78" s="55"/>
      <c r="AJ78" s="55"/>
      <c r="AK78" s="55"/>
      <c r="AL78" s="55"/>
      <c r="AM78" s="55"/>
      <c r="AN78" s="55"/>
      <c r="AO78" s="55"/>
      <c r="AP78" s="55"/>
      <c r="AQ78" s="55"/>
      <c r="AR78" s="55"/>
      <c r="AS78" s="55"/>
      <c r="AT78" s="55"/>
      <c r="AU78" s="55"/>
      <c r="AV78" s="55"/>
      <c r="AW78" s="55"/>
      <c r="AX78" s="55"/>
      <c r="AY78" s="55"/>
      <c r="AZ78" s="55"/>
      <c r="BA78" s="55"/>
      <c r="BB78" s="55"/>
      <c r="BC78" s="55"/>
      <c r="BD78" s="55"/>
      <c r="BE78" s="55"/>
      <c r="BF78" s="55"/>
      <c r="BG78" s="55"/>
      <c r="BH78" s="55"/>
      <c r="BI78" s="55"/>
      <c r="BJ78" s="55"/>
      <c r="BK78" s="55"/>
      <c r="BL78" s="55"/>
      <c r="BM78" s="55"/>
      <c r="BN78" s="55"/>
      <c r="BO78" s="55"/>
      <c r="BP78" s="55"/>
      <c r="BQ78" s="55"/>
      <c r="BR78" s="55"/>
      <c r="BS78" s="55"/>
      <c r="BT78" s="55"/>
      <c r="BU78" s="55"/>
      <c r="BV78" s="55"/>
      <c r="BW78" s="55"/>
      <c r="BX78" s="55"/>
      <c r="BY78" s="55"/>
      <c r="BZ78" s="55"/>
      <c r="CA78" s="55"/>
      <c r="CB78" s="55"/>
      <c r="CC78" s="55"/>
      <c r="CD78" s="55"/>
      <c r="CE78" s="55"/>
      <c r="CF78" s="55"/>
      <c r="CG78" s="55"/>
      <c r="CH78" s="55"/>
      <c r="CI78" s="55"/>
      <c r="CJ78" s="55"/>
      <c r="CK78" s="55"/>
      <c r="CL78" s="55"/>
      <c r="CM78" s="55"/>
      <c r="CN78" s="55"/>
      <c r="CO78" s="55"/>
      <c r="CP78" s="55"/>
      <c r="CQ78" s="55"/>
      <c r="CR78" s="55"/>
      <c r="CS78" s="55"/>
      <c r="CT78" s="55"/>
      <c r="CU78" s="55"/>
      <c r="CV78" s="55"/>
      <c r="CW78" s="55"/>
      <c r="CX78" s="55"/>
      <c r="CY78" s="55"/>
      <c r="CZ78" s="55"/>
    </row>
    <row r="79" spans="1:104" ht="24.95" customHeight="1" x14ac:dyDescent="0.2">
      <c r="A79" s="58"/>
      <c r="B79" s="136" t="s">
        <v>183</v>
      </c>
      <c r="C79" s="136"/>
      <c r="D79" s="81"/>
      <c r="E79" s="81"/>
      <c r="F79" s="82"/>
      <c r="G79" s="83">
        <f>SUM(G76:G78)</f>
        <v>0</v>
      </c>
    </row>
    <row r="80" spans="1:104" ht="24.95" customHeight="1" x14ac:dyDescent="0.2">
      <c r="A80" s="60"/>
      <c r="B80" s="149" t="s">
        <v>12</v>
      </c>
      <c r="C80" s="149"/>
      <c r="D80" s="149"/>
      <c r="E80" s="149"/>
      <c r="F80" s="149"/>
      <c r="G80" s="149"/>
    </row>
    <row r="81" spans="1:9" ht="24.95" customHeight="1" x14ac:dyDescent="0.2">
      <c r="A81" s="80" t="s">
        <v>10</v>
      </c>
      <c r="B81" s="150" t="s">
        <v>18</v>
      </c>
      <c r="C81" s="150"/>
      <c r="D81" s="84" t="s">
        <v>21</v>
      </c>
      <c r="E81" s="85">
        <v>1</v>
      </c>
      <c r="F81" s="107"/>
      <c r="G81" s="86">
        <f t="shared" ref="G81:G87" si="5">F81*E81</f>
        <v>0</v>
      </c>
    </row>
    <row r="82" spans="1:9" ht="27" customHeight="1" x14ac:dyDescent="0.2">
      <c r="A82" s="60" t="s">
        <v>112</v>
      </c>
      <c r="B82" s="151" t="s">
        <v>113</v>
      </c>
      <c r="C82" s="151"/>
      <c r="D82" s="58" t="s">
        <v>6</v>
      </c>
      <c r="E82" s="85">
        <f>SUM(E24)</f>
        <v>385</v>
      </c>
      <c r="F82" s="107"/>
      <c r="G82" s="86">
        <f t="shared" si="5"/>
        <v>0</v>
      </c>
    </row>
    <row r="83" spans="1:9" ht="28.5" customHeight="1" x14ac:dyDescent="0.2">
      <c r="A83" s="60" t="s">
        <v>13</v>
      </c>
      <c r="B83" s="148" t="s">
        <v>14</v>
      </c>
      <c r="C83" s="148"/>
      <c r="D83" s="60" t="s">
        <v>6</v>
      </c>
      <c r="E83" s="60">
        <f>SUM(E82)</f>
        <v>385</v>
      </c>
      <c r="F83" s="108"/>
      <c r="G83" s="86">
        <f t="shared" si="5"/>
        <v>0</v>
      </c>
    </row>
    <row r="84" spans="1:9" ht="28.5" customHeight="1" x14ac:dyDescent="0.2">
      <c r="A84" s="58" t="s">
        <v>146</v>
      </c>
      <c r="B84" s="147" t="s">
        <v>117</v>
      </c>
      <c r="C84" s="147"/>
      <c r="D84" s="60" t="s">
        <v>6</v>
      </c>
      <c r="E84" s="60">
        <f>E82*2</f>
        <v>770</v>
      </c>
      <c r="F84" s="108"/>
      <c r="G84" s="86">
        <f t="shared" si="5"/>
        <v>0</v>
      </c>
    </row>
    <row r="85" spans="1:9" ht="24.95" customHeight="1" x14ac:dyDescent="0.2">
      <c r="A85" s="58" t="s">
        <v>11</v>
      </c>
      <c r="B85" s="156" t="s">
        <v>9</v>
      </c>
      <c r="C85" s="156"/>
      <c r="D85" s="60" t="s">
        <v>7</v>
      </c>
      <c r="E85" s="74">
        <v>190</v>
      </c>
      <c r="F85" s="108"/>
      <c r="G85" s="86">
        <f t="shared" si="5"/>
        <v>0</v>
      </c>
    </row>
    <row r="86" spans="1:9" ht="24.95" customHeight="1" x14ac:dyDescent="0.2">
      <c r="A86" s="58" t="s">
        <v>147</v>
      </c>
      <c r="B86" s="156" t="s">
        <v>137</v>
      </c>
      <c r="C86" s="156"/>
      <c r="D86" s="60" t="s">
        <v>8</v>
      </c>
      <c r="E86" s="87">
        <f>SUM(E85*0.1)</f>
        <v>19</v>
      </c>
      <c r="F86" s="108"/>
      <c r="G86" s="86">
        <f t="shared" si="5"/>
        <v>0</v>
      </c>
    </row>
    <row r="87" spans="1:9" ht="24.95" customHeight="1" x14ac:dyDescent="0.2">
      <c r="A87" s="58" t="s">
        <v>114</v>
      </c>
      <c r="B87" s="145" t="s">
        <v>118</v>
      </c>
      <c r="C87" s="146"/>
      <c r="D87" s="60" t="s">
        <v>8</v>
      </c>
      <c r="E87" s="87">
        <v>19</v>
      </c>
      <c r="F87" s="108"/>
      <c r="G87" s="86">
        <f t="shared" si="5"/>
        <v>0</v>
      </c>
      <c r="H87" s="88"/>
    </row>
    <row r="88" spans="1:9" ht="24.95" customHeight="1" x14ac:dyDescent="0.2">
      <c r="A88" s="58" t="s">
        <v>115</v>
      </c>
      <c r="B88" s="145" t="s">
        <v>119</v>
      </c>
      <c r="C88" s="146"/>
      <c r="D88" s="60" t="s">
        <v>8</v>
      </c>
      <c r="E88" s="87">
        <v>19</v>
      </c>
      <c r="F88" s="108"/>
      <c r="G88" s="86">
        <f t="shared" ref="G88:G90" si="6">F88*E88</f>
        <v>0</v>
      </c>
    </row>
    <row r="89" spans="1:9" ht="22.5" customHeight="1" x14ac:dyDescent="0.2">
      <c r="A89" s="57" t="s">
        <v>10</v>
      </c>
      <c r="B89" s="152" t="s">
        <v>127</v>
      </c>
      <c r="C89" s="153"/>
      <c r="D89" s="60" t="s">
        <v>21</v>
      </c>
      <c r="E89" s="57">
        <v>1</v>
      </c>
      <c r="F89" s="109"/>
      <c r="G89" s="89">
        <f t="shared" si="6"/>
        <v>0</v>
      </c>
    </row>
    <row r="90" spans="1:9" ht="22.5" customHeight="1" x14ac:dyDescent="0.2">
      <c r="A90" s="57" t="s">
        <v>10</v>
      </c>
      <c r="B90" s="152" t="s">
        <v>135</v>
      </c>
      <c r="C90" s="153"/>
      <c r="D90" s="60" t="s">
        <v>21</v>
      </c>
      <c r="E90" s="57">
        <v>1</v>
      </c>
      <c r="F90" s="109"/>
      <c r="G90" s="86">
        <f t="shared" si="6"/>
        <v>0</v>
      </c>
    </row>
    <row r="91" spans="1:9" ht="24.95" customHeight="1" x14ac:dyDescent="0.2">
      <c r="A91" s="60"/>
      <c r="B91" s="136" t="s">
        <v>186</v>
      </c>
      <c r="C91" s="136"/>
      <c r="D91" s="81"/>
      <c r="E91" s="81"/>
      <c r="F91" s="82"/>
      <c r="G91" s="83">
        <f>SUM(G81:G90)</f>
        <v>0</v>
      </c>
    </row>
    <row r="92" spans="1:9" ht="24.95" customHeight="1" x14ac:dyDescent="0.2">
      <c r="A92" s="57"/>
      <c r="B92" s="154" t="s">
        <v>116</v>
      </c>
      <c r="C92" s="155"/>
      <c r="D92" s="155"/>
      <c r="E92" s="155"/>
      <c r="F92" s="155"/>
      <c r="G92" s="155"/>
      <c r="H92" s="90"/>
      <c r="I92" s="91"/>
    </row>
    <row r="93" spans="1:9" ht="24.95" customHeight="1" x14ac:dyDescent="0.2">
      <c r="A93" s="92" t="s">
        <v>10</v>
      </c>
      <c r="B93" s="157" t="s">
        <v>18</v>
      </c>
      <c r="C93" s="158"/>
      <c r="D93" s="84" t="s">
        <v>21</v>
      </c>
      <c r="E93" s="85">
        <v>1</v>
      </c>
      <c r="F93" s="107"/>
      <c r="G93" s="86">
        <f t="shared" ref="G93:G94" si="7">F93*E93</f>
        <v>0</v>
      </c>
      <c r="H93" s="90"/>
      <c r="I93" s="91"/>
    </row>
    <row r="94" spans="1:9" ht="24.95" customHeight="1" x14ac:dyDescent="0.2">
      <c r="A94" s="80" t="s">
        <v>120</v>
      </c>
      <c r="B94" s="159" t="s">
        <v>121</v>
      </c>
      <c r="C94" s="160"/>
      <c r="D94" s="85" t="s">
        <v>6</v>
      </c>
      <c r="E94" s="93">
        <f>SUM(E61,E56)</f>
        <v>1436</v>
      </c>
      <c r="F94" s="110"/>
      <c r="G94" s="86">
        <f t="shared" si="7"/>
        <v>0</v>
      </c>
      <c r="H94" s="90"/>
      <c r="I94" s="91"/>
    </row>
    <row r="95" spans="1:9" ht="24.95" customHeight="1" x14ac:dyDescent="0.2">
      <c r="A95" s="92" t="s">
        <v>10</v>
      </c>
      <c r="B95" s="159" t="s">
        <v>123</v>
      </c>
      <c r="C95" s="158"/>
      <c r="D95" s="85" t="s">
        <v>6</v>
      </c>
      <c r="E95" s="94">
        <f>SUM(E56)</f>
        <v>1139</v>
      </c>
      <c r="F95" s="110"/>
      <c r="G95" s="95">
        <f>E94*F95</f>
        <v>0</v>
      </c>
      <c r="H95" s="90"/>
      <c r="I95" s="91"/>
    </row>
    <row r="96" spans="1:9" ht="24.95" customHeight="1" x14ac:dyDescent="0.2">
      <c r="A96" s="92" t="s">
        <v>10</v>
      </c>
      <c r="B96" s="150" t="s">
        <v>122</v>
      </c>
      <c r="C96" s="150"/>
      <c r="D96" s="93" t="s">
        <v>6</v>
      </c>
      <c r="E96" s="111">
        <f>SUM(E61)</f>
        <v>297</v>
      </c>
      <c r="F96" s="114"/>
      <c r="G96" s="95">
        <f t="shared" ref="G96" si="8">E96*F96</f>
        <v>0</v>
      </c>
      <c r="H96" s="90"/>
      <c r="I96" s="91"/>
    </row>
    <row r="97" spans="1:104" ht="28.5" customHeight="1" x14ac:dyDescent="0.2">
      <c r="A97" s="58" t="s">
        <v>146</v>
      </c>
      <c r="B97" s="147" t="s">
        <v>124</v>
      </c>
      <c r="C97" s="147"/>
      <c r="D97" s="60" t="s">
        <v>6</v>
      </c>
      <c r="E97" s="112">
        <f>E94</f>
        <v>1436</v>
      </c>
      <c r="F97" s="108"/>
      <c r="G97" s="86">
        <f t="shared" ref="G97:G100" si="9">F97*E97</f>
        <v>0</v>
      </c>
      <c r="H97" s="90"/>
      <c r="I97" s="91"/>
    </row>
    <row r="98" spans="1:104" s="32" customFormat="1" ht="24.95" customHeight="1" x14ac:dyDescent="0.2">
      <c r="A98" s="58" t="s">
        <v>114</v>
      </c>
      <c r="B98" s="156" t="s">
        <v>125</v>
      </c>
      <c r="C98" s="156"/>
      <c r="D98" s="60" t="s">
        <v>8</v>
      </c>
      <c r="E98" s="113">
        <v>10.7</v>
      </c>
      <c r="F98" s="108"/>
      <c r="G98" s="86">
        <f t="shared" si="9"/>
        <v>0</v>
      </c>
      <c r="H98" s="96"/>
      <c r="I98" s="97"/>
      <c r="J98" s="98"/>
      <c r="K98" s="98"/>
      <c r="L98" s="99"/>
      <c r="M98" s="99"/>
      <c r="N98" s="99"/>
      <c r="O98" s="99"/>
      <c r="P98" s="99"/>
      <c r="Q98" s="99"/>
      <c r="R98" s="99"/>
      <c r="S98" s="99"/>
      <c r="T98" s="99"/>
      <c r="U98" s="99"/>
      <c r="V98" s="99"/>
      <c r="W98" s="99"/>
      <c r="X98" s="99"/>
      <c r="Y98" s="99"/>
      <c r="Z98" s="99"/>
      <c r="AA98" s="99"/>
      <c r="AB98" s="99"/>
      <c r="AC98" s="99"/>
      <c r="AD98" s="99"/>
      <c r="AE98" s="99"/>
      <c r="AF98" s="99"/>
      <c r="AG98" s="99"/>
      <c r="AH98" s="99"/>
      <c r="AI98" s="99"/>
      <c r="AJ98" s="99"/>
      <c r="AK98" s="99"/>
      <c r="AL98" s="99"/>
      <c r="AM98" s="99"/>
      <c r="AN98" s="99"/>
      <c r="AO98" s="99"/>
      <c r="AP98" s="99"/>
      <c r="AQ98" s="99"/>
      <c r="AR98" s="99"/>
      <c r="AS98" s="99"/>
      <c r="AT98" s="99"/>
      <c r="AU98" s="99"/>
      <c r="AV98" s="99"/>
      <c r="AW98" s="99"/>
      <c r="AX98" s="99"/>
      <c r="AY98" s="99"/>
      <c r="AZ98" s="99"/>
      <c r="BA98" s="99"/>
      <c r="BB98" s="99"/>
      <c r="BC98" s="99"/>
      <c r="BD98" s="99"/>
      <c r="BE98" s="99"/>
      <c r="BF98" s="99"/>
      <c r="BG98" s="99"/>
      <c r="BH98" s="99"/>
      <c r="BI98" s="99"/>
      <c r="BJ98" s="99"/>
      <c r="BK98" s="99"/>
      <c r="BL98" s="99"/>
      <c r="BM98" s="99"/>
      <c r="BN98" s="99"/>
      <c r="BO98" s="99"/>
      <c r="BP98" s="99"/>
      <c r="BQ98" s="99"/>
      <c r="BR98" s="99"/>
      <c r="BS98" s="99"/>
      <c r="BT98" s="99"/>
      <c r="BU98" s="99"/>
      <c r="BV98" s="99"/>
      <c r="BW98" s="99"/>
      <c r="BX98" s="99"/>
      <c r="BY98" s="99"/>
      <c r="BZ98" s="99"/>
      <c r="CA98" s="99"/>
      <c r="CB98" s="99"/>
      <c r="CC98" s="99"/>
      <c r="CD98" s="99"/>
      <c r="CE98" s="99"/>
      <c r="CF98" s="99"/>
      <c r="CG98" s="99"/>
      <c r="CH98" s="99"/>
      <c r="CI98" s="99"/>
      <c r="CJ98" s="99"/>
      <c r="CK98" s="99"/>
      <c r="CL98" s="99"/>
      <c r="CM98" s="99"/>
      <c r="CN98" s="99"/>
      <c r="CO98" s="99"/>
      <c r="CP98" s="99"/>
      <c r="CQ98" s="99"/>
      <c r="CR98" s="99"/>
      <c r="CS98" s="99"/>
      <c r="CT98" s="99"/>
      <c r="CU98" s="99"/>
      <c r="CV98" s="99"/>
      <c r="CW98" s="99"/>
      <c r="CX98" s="99"/>
      <c r="CY98" s="99"/>
      <c r="CZ98" s="99"/>
    </row>
    <row r="99" spans="1:104" s="32" customFormat="1" ht="24.95" customHeight="1" x14ac:dyDescent="0.2">
      <c r="A99" s="58" t="s">
        <v>115</v>
      </c>
      <c r="B99" s="156" t="s">
        <v>126</v>
      </c>
      <c r="C99" s="156"/>
      <c r="D99" s="60" t="s">
        <v>8</v>
      </c>
      <c r="E99" s="113">
        <v>10.7</v>
      </c>
      <c r="F99" s="108"/>
      <c r="G99" s="86">
        <f t="shared" si="9"/>
        <v>0</v>
      </c>
      <c r="H99" s="96"/>
      <c r="I99" s="97"/>
      <c r="J99" s="98"/>
      <c r="K99" s="98"/>
      <c r="L99" s="99"/>
      <c r="M99" s="99"/>
      <c r="N99" s="99"/>
      <c r="O99" s="99"/>
      <c r="P99" s="99"/>
      <c r="Q99" s="99"/>
      <c r="R99" s="99"/>
      <c r="S99" s="99"/>
      <c r="T99" s="99"/>
      <c r="U99" s="99"/>
      <c r="V99" s="99"/>
      <c r="W99" s="99"/>
      <c r="X99" s="99"/>
      <c r="Y99" s="99"/>
      <c r="Z99" s="99"/>
      <c r="AA99" s="99"/>
      <c r="AB99" s="99"/>
      <c r="AC99" s="99"/>
      <c r="AD99" s="99"/>
      <c r="AE99" s="99"/>
      <c r="AF99" s="99"/>
      <c r="AG99" s="99"/>
      <c r="AH99" s="99"/>
      <c r="AI99" s="99"/>
      <c r="AJ99" s="99"/>
      <c r="AK99" s="99"/>
      <c r="AL99" s="99"/>
      <c r="AM99" s="99"/>
      <c r="AN99" s="99"/>
      <c r="AO99" s="99"/>
      <c r="AP99" s="99"/>
      <c r="AQ99" s="99"/>
      <c r="AR99" s="99"/>
      <c r="AS99" s="99"/>
      <c r="AT99" s="99"/>
      <c r="AU99" s="99"/>
      <c r="AV99" s="99"/>
      <c r="AW99" s="99"/>
      <c r="AX99" s="99"/>
      <c r="AY99" s="99"/>
      <c r="AZ99" s="99"/>
      <c r="BA99" s="99"/>
      <c r="BB99" s="99"/>
      <c r="BC99" s="99"/>
      <c r="BD99" s="99"/>
      <c r="BE99" s="99"/>
      <c r="BF99" s="99"/>
      <c r="BG99" s="99"/>
      <c r="BH99" s="99"/>
      <c r="BI99" s="99"/>
      <c r="BJ99" s="99"/>
      <c r="BK99" s="99"/>
      <c r="BL99" s="99"/>
      <c r="BM99" s="99"/>
      <c r="BN99" s="99"/>
      <c r="BO99" s="99"/>
      <c r="BP99" s="99"/>
      <c r="BQ99" s="99"/>
      <c r="BR99" s="99"/>
      <c r="BS99" s="99"/>
      <c r="BT99" s="99"/>
      <c r="BU99" s="99"/>
      <c r="BV99" s="99"/>
      <c r="BW99" s="99"/>
      <c r="BX99" s="99"/>
      <c r="BY99" s="99"/>
      <c r="BZ99" s="99"/>
      <c r="CA99" s="99"/>
      <c r="CB99" s="99"/>
      <c r="CC99" s="99"/>
      <c r="CD99" s="99"/>
      <c r="CE99" s="99"/>
      <c r="CF99" s="99"/>
      <c r="CG99" s="99"/>
      <c r="CH99" s="99"/>
      <c r="CI99" s="99"/>
      <c r="CJ99" s="99"/>
      <c r="CK99" s="99"/>
      <c r="CL99" s="99"/>
      <c r="CM99" s="99"/>
      <c r="CN99" s="99"/>
      <c r="CO99" s="99"/>
      <c r="CP99" s="99"/>
      <c r="CQ99" s="99"/>
      <c r="CR99" s="99"/>
      <c r="CS99" s="99"/>
      <c r="CT99" s="99"/>
      <c r="CU99" s="99"/>
      <c r="CV99" s="99"/>
      <c r="CW99" s="99"/>
      <c r="CX99" s="99"/>
      <c r="CY99" s="99"/>
      <c r="CZ99" s="99"/>
    </row>
    <row r="100" spans="1:104" ht="22.5" customHeight="1" x14ac:dyDescent="0.2">
      <c r="A100" s="57" t="s">
        <v>10</v>
      </c>
      <c r="B100" s="162" t="s">
        <v>127</v>
      </c>
      <c r="C100" s="162"/>
      <c r="D100" s="60" t="s">
        <v>21</v>
      </c>
      <c r="E100" s="45">
        <v>1</v>
      </c>
      <c r="F100" s="109"/>
      <c r="G100" s="86">
        <f t="shared" si="9"/>
        <v>0</v>
      </c>
    </row>
    <row r="101" spans="1:104" s="32" customFormat="1" ht="24.95" customHeight="1" x14ac:dyDescent="0.2">
      <c r="A101" s="58" t="s">
        <v>147</v>
      </c>
      <c r="B101" s="163" t="s">
        <v>136</v>
      </c>
      <c r="C101" s="163"/>
      <c r="D101" s="60" t="s">
        <v>8</v>
      </c>
      <c r="E101" s="113">
        <v>10.7</v>
      </c>
      <c r="F101" s="108"/>
      <c r="G101" s="86">
        <f>F101*E101</f>
        <v>0</v>
      </c>
      <c r="H101" s="96"/>
      <c r="I101" s="97"/>
      <c r="J101" s="98"/>
      <c r="K101" s="98"/>
      <c r="L101" s="99"/>
      <c r="M101" s="99"/>
      <c r="N101" s="99"/>
      <c r="O101" s="99"/>
      <c r="P101" s="99"/>
      <c r="Q101" s="99"/>
      <c r="R101" s="99"/>
      <c r="S101" s="99"/>
      <c r="T101" s="99"/>
      <c r="U101" s="99"/>
      <c r="V101" s="99"/>
      <c r="W101" s="99"/>
      <c r="X101" s="99"/>
      <c r="Y101" s="99"/>
      <c r="Z101" s="99"/>
      <c r="AA101" s="99"/>
      <c r="AB101" s="99"/>
      <c r="AC101" s="99"/>
      <c r="AD101" s="99"/>
      <c r="AE101" s="99"/>
      <c r="AF101" s="99"/>
      <c r="AG101" s="99"/>
      <c r="AH101" s="99"/>
      <c r="AI101" s="99"/>
      <c r="AJ101" s="99"/>
      <c r="AK101" s="99"/>
      <c r="AL101" s="99"/>
      <c r="AM101" s="99"/>
      <c r="AN101" s="99"/>
      <c r="AO101" s="99"/>
      <c r="AP101" s="99"/>
      <c r="AQ101" s="99"/>
      <c r="AR101" s="99"/>
      <c r="AS101" s="99"/>
      <c r="AT101" s="99"/>
      <c r="AU101" s="99"/>
      <c r="AV101" s="99"/>
      <c r="AW101" s="99"/>
      <c r="AX101" s="99"/>
      <c r="AY101" s="99"/>
      <c r="AZ101" s="99"/>
      <c r="BA101" s="99"/>
      <c r="BB101" s="99"/>
      <c r="BC101" s="99"/>
      <c r="BD101" s="99"/>
      <c r="BE101" s="99"/>
      <c r="BF101" s="99"/>
      <c r="BG101" s="99"/>
      <c r="BH101" s="99"/>
      <c r="BI101" s="99"/>
      <c r="BJ101" s="99"/>
      <c r="BK101" s="99"/>
      <c r="BL101" s="99"/>
      <c r="BM101" s="99"/>
      <c r="BN101" s="99"/>
      <c r="BO101" s="99"/>
      <c r="BP101" s="99"/>
      <c r="BQ101" s="99"/>
      <c r="BR101" s="99"/>
      <c r="BS101" s="99"/>
      <c r="BT101" s="99"/>
      <c r="BU101" s="99"/>
      <c r="BV101" s="99"/>
      <c r="BW101" s="99"/>
      <c r="BX101" s="99"/>
      <c r="BY101" s="99"/>
      <c r="BZ101" s="99"/>
      <c r="CA101" s="99"/>
      <c r="CB101" s="99"/>
      <c r="CC101" s="99"/>
      <c r="CD101" s="99"/>
      <c r="CE101" s="99"/>
      <c r="CF101" s="99"/>
      <c r="CG101" s="99"/>
      <c r="CH101" s="99"/>
      <c r="CI101" s="99"/>
      <c r="CJ101" s="99"/>
      <c r="CK101" s="99"/>
      <c r="CL101" s="99"/>
      <c r="CM101" s="99"/>
      <c r="CN101" s="99"/>
      <c r="CO101" s="99"/>
      <c r="CP101" s="99"/>
      <c r="CQ101" s="99"/>
      <c r="CR101" s="99"/>
      <c r="CS101" s="99"/>
      <c r="CT101" s="99"/>
      <c r="CU101" s="99"/>
      <c r="CV101" s="99"/>
      <c r="CW101" s="99"/>
      <c r="CX101" s="99"/>
      <c r="CY101" s="99"/>
      <c r="CZ101" s="99"/>
    </row>
    <row r="102" spans="1:104" ht="22.5" customHeight="1" x14ac:dyDescent="0.2">
      <c r="A102" s="57" t="s">
        <v>10</v>
      </c>
      <c r="B102" s="162" t="s">
        <v>135</v>
      </c>
      <c r="C102" s="162"/>
      <c r="D102" s="60" t="s">
        <v>21</v>
      </c>
      <c r="E102" s="45">
        <v>1</v>
      </c>
      <c r="F102" s="109"/>
      <c r="G102" s="86">
        <f t="shared" ref="G102" si="10">F102*E102</f>
        <v>0</v>
      </c>
    </row>
    <row r="103" spans="1:104" ht="24.95" customHeight="1" x14ac:dyDescent="0.2">
      <c r="A103" s="57"/>
      <c r="B103" s="164" t="s">
        <v>184</v>
      </c>
      <c r="C103" s="164"/>
      <c r="D103" s="81"/>
      <c r="E103" s="81"/>
      <c r="F103" s="100"/>
      <c r="G103" s="101">
        <f>SUM(G93:G102)</f>
        <v>0</v>
      </c>
      <c r="H103" s="90"/>
      <c r="I103" s="91"/>
    </row>
    <row r="104" spans="1:104" s="8" customFormat="1" ht="35.1" customHeight="1" x14ac:dyDescent="0.25">
      <c r="A104" s="102"/>
      <c r="B104" s="161" t="s">
        <v>30</v>
      </c>
      <c r="C104" s="161"/>
      <c r="D104" s="161"/>
      <c r="E104" s="161"/>
      <c r="F104" s="161"/>
      <c r="G104" s="103">
        <f>SUM(G103,G91,G79,G74)</f>
        <v>0</v>
      </c>
      <c r="H104" s="67"/>
      <c r="I104" s="67"/>
      <c r="J104" s="67"/>
      <c r="K104" s="67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  <c r="AM104" s="68"/>
      <c r="AN104" s="68"/>
      <c r="AO104" s="68"/>
      <c r="AP104" s="68"/>
      <c r="AQ104" s="68"/>
      <c r="AR104" s="68"/>
      <c r="AS104" s="68"/>
      <c r="AT104" s="68"/>
      <c r="AU104" s="68"/>
      <c r="AV104" s="68"/>
      <c r="AW104" s="68"/>
      <c r="AX104" s="68"/>
      <c r="AY104" s="68"/>
      <c r="AZ104" s="68"/>
      <c r="BA104" s="68"/>
      <c r="BB104" s="68"/>
      <c r="BC104" s="68"/>
      <c r="BD104" s="68"/>
      <c r="BE104" s="68"/>
      <c r="BF104" s="68"/>
      <c r="BG104" s="68"/>
      <c r="BH104" s="68"/>
      <c r="BI104" s="68"/>
      <c r="BJ104" s="68"/>
      <c r="BK104" s="68"/>
      <c r="BL104" s="68"/>
      <c r="BM104" s="68"/>
      <c r="BN104" s="68"/>
      <c r="BO104" s="68"/>
      <c r="BP104" s="68"/>
      <c r="BQ104" s="68"/>
      <c r="BR104" s="68"/>
      <c r="BS104" s="68"/>
      <c r="BT104" s="68"/>
      <c r="BU104" s="68"/>
      <c r="BV104" s="68"/>
      <c r="BW104" s="68"/>
      <c r="BX104" s="68"/>
      <c r="BY104" s="68"/>
      <c r="BZ104" s="68"/>
      <c r="CA104" s="68"/>
      <c r="CB104" s="68"/>
      <c r="CC104" s="68"/>
      <c r="CD104" s="68"/>
      <c r="CE104" s="68"/>
      <c r="CF104" s="68"/>
      <c r="CG104" s="68"/>
      <c r="CH104" s="68"/>
      <c r="CI104" s="68"/>
      <c r="CJ104" s="68"/>
      <c r="CK104" s="68"/>
      <c r="CL104" s="68"/>
      <c r="CM104" s="68"/>
      <c r="CN104" s="68"/>
      <c r="CO104" s="68"/>
      <c r="CP104" s="68"/>
      <c r="CQ104" s="68"/>
      <c r="CR104" s="68"/>
      <c r="CS104" s="68"/>
      <c r="CT104" s="68"/>
      <c r="CU104" s="68"/>
      <c r="CV104" s="68"/>
      <c r="CW104" s="68"/>
      <c r="CX104" s="68"/>
      <c r="CY104" s="68"/>
      <c r="CZ104" s="68"/>
    </row>
  </sheetData>
  <sheetProtection password="EDF0" sheet="1" objects="1" scenarios="1"/>
  <mergeCells count="65">
    <mergeCell ref="A66:A67"/>
    <mergeCell ref="B66:C67"/>
    <mergeCell ref="B25:C25"/>
    <mergeCell ref="B26:C26"/>
    <mergeCell ref="B30:G30"/>
    <mergeCell ref="B57:G57"/>
    <mergeCell ref="D66:D67"/>
    <mergeCell ref="E66:E67"/>
    <mergeCell ref="F66:F67"/>
    <mergeCell ref="G66:G67"/>
    <mergeCell ref="B61:C61"/>
    <mergeCell ref="B62:C62"/>
    <mergeCell ref="B65:G65"/>
    <mergeCell ref="B63:C63"/>
    <mergeCell ref="B64:F64"/>
    <mergeCell ref="B104:F104"/>
    <mergeCell ref="B102:C102"/>
    <mergeCell ref="B99:C99"/>
    <mergeCell ref="B98:C98"/>
    <mergeCell ref="B101:C101"/>
    <mergeCell ref="B100:C100"/>
    <mergeCell ref="B103:C103"/>
    <mergeCell ref="B93:C93"/>
    <mergeCell ref="B94:C94"/>
    <mergeCell ref="B95:C95"/>
    <mergeCell ref="B96:C96"/>
    <mergeCell ref="B97:C97"/>
    <mergeCell ref="B90:C90"/>
    <mergeCell ref="B92:G92"/>
    <mergeCell ref="B89:C89"/>
    <mergeCell ref="B85:C85"/>
    <mergeCell ref="B86:C86"/>
    <mergeCell ref="B91:C91"/>
    <mergeCell ref="B75:G75"/>
    <mergeCell ref="B78:C78"/>
    <mergeCell ref="B79:C79"/>
    <mergeCell ref="B87:C87"/>
    <mergeCell ref="B88:C88"/>
    <mergeCell ref="B84:C84"/>
    <mergeCell ref="B83:C83"/>
    <mergeCell ref="B80:G80"/>
    <mergeCell ref="B81:C81"/>
    <mergeCell ref="B82:C82"/>
    <mergeCell ref="B76:C76"/>
    <mergeCell ref="B77:C77"/>
    <mergeCell ref="B74:C74"/>
    <mergeCell ref="B73:C73"/>
    <mergeCell ref="B68:G68"/>
    <mergeCell ref="B69:C69"/>
    <mergeCell ref="B70:C70"/>
    <mergeCell ref="B71:C71"/>
    <mergeCell ref="B72:C72"/>
    <mergeCell ref="B8:G8"/>
    <mergeCell ref="B24:C24"/>
    <mergeCell ref="B27:G27"/>
    <mergeCell ref="B56:C56"/>
    <mergeCell ref="G6:G7"/>
    <mergeCell ref="F6:F7"/>
    <mergeCell ref="C2:F2"/>
    <mergeCell ref="B5:G5"/>
    <mergeCell ref="A6:A7"/>
    <mergeCell ref="B6:B7"/>
    <mergeCell ref="C6:C7"/>
    <mergeCell ref="D6:D7"/>
    <mergeCell ref="E6:E7"/>
  </mergeCells>
  <pageMargins left="0.39370078740157483" right="0.31496062992125984" top="0.39370078740157483" bottom="0.39370078740157483" header="0.51181102362204722" footer="0.51181102362204722"/>
  <pageSetup paperSize="9" scale="47" firstPageNumber="0" fitToHeight="0" orientation="portrait" r:id="rId1"/>
  <headerFooter alignWithMargins="0"/>
  <rowBreaks count="2" manualBreakCount="2">
    <brk id="64" max="6" man="1"/>
    <brk id="10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6</vt:i4>
      </vt:variant>
    </vt:vector>
  </HeadingPairs>
  <TitlesOfParts>
    <vt:vector size="8" baseType="lpstr">
      <vt:lpstr>krycí list</vt:lpstr>
      <vt:lpstr>01_sadové úpravy</vt:lpstr>
      <vt:lpstr>'01_sadové úpravy'!__xlnm.Print_Area_1</vt:lpstr>
      <vt:lpstr>'01_sadové úpravy'!Excel_BuiltIn_Print_Area_1_1</vt:lpstr>
      <vt:lpstr>'01_sadové úpravy'!Excel_BuiltIn_Print_Area_1_1_1</vt:lpstr>
      <vt:lpstr>'01_sadové úpravy'!Excel_BuiltIn_Print_Area_1_1_1_1</vt:lpstr>
      <vt:lpstr>'01_sadové úpravy'!Oblast_tisku</vt:lpstr>
      <vt:lpstr>'krycí list'!Oblast_tisku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smradoch</dc:creator>
  <cp:lastModifiedBy>Peterková Julie</cp:lastModifiedBy>
  <cp:lastPrinted>2021-07-13T06:30:29Z</cp:lastPrinted>
  <dcterms:created xsi:type="dcterms:W3CDTF">2014-02-15T18:10:23Z</dcterms:created>
  <dcterms:modified xsi:type="dcterms:W3CDTF">2021-07-21T13:33:19Z</dcterms:modified>
</cp:coreProperties>
</file>